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480" windowHeight="11640" tabRatio="231" firstSheet="1" activeTab="1"/>
  </bookViews>
  <sheets>
    <sheet name="No Tax Case" sheetId="1" r:id="rId1"/>
    <sheet name="With Tax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<sst xmlns="http://schemas.openxmlformats.org/spreadsheetml/2006/main" count="66" uniqueCount="37">
  <si>
    <t>fb=</t>
  </si>
  <si>
    <t>fe=</t>
  </si>
  <si>
    <t>rb=</t>
  </si>
  <si>
    <t>re=</t>
  </si>
  <si>
    <t>Tax rate =</t>
  </si>
  <si>
    <t>Initial investment =</t>
  </si>
  <si>
    <t xml:space="preserve">Annual inflation rate = </t>
  </si>
  <si>
    <t>Current-year dollars</t>
  </si>
  <si>
    <t>Operating income</t>
  </si>
  <si>
    <t>Tax depreciation (SL)</t>
  </si>
  <si>
    <t>Interest payment</t>
  </si>
  <si>
    <t>Taxable income</t>
  </si>
  <si>
    <t>Taxes</t>
  </si>
  <si>
    <t>Required return on debt+equity</t>
  </si>
  <si>
    <t>Free cash (after paying returns)</t>
  </si>
  <si>
    <t>Principal remaining</t>
  </si>
  <si>
    <t>After-tax cash flow</t>
  </si>
  <si>
    <t>Debt retired</t>
  </si>
  <si>
    <t>Equity repaid</t>
  </si>
  <si>
    <t>CASH FLOWS</t>
  </si>
  <si>
    <t>IRR=</t>
  </si>
  <si>
    <t>CONSTANT DEBT:EQUITY RATIO</t>
  </si>
  <si>
    <t>Operating expenses in year zero dollars =</t>
  </si>
  <si>
    <t>Operating expenses</t>
  </si>
  <si>
    <t xml:space="preserve">Output (# of units) </t>
  </si>
  <si>
    <t>Operating income (levelized)</t>
  </si>
  <si>
    <t>Levelized unit price ($/unit)</t>
  </si>
  <si>
    <t>Levelized unit price in dollars =</t>
  </si>
  <si>
    <t>Annual operating expenses in yr.zero dollars =</t>
  </si>
  <si>
    <t>Levelized unit price ($/unit) =</t>
  </si>
  <si>
    <t>NO TAXES</t>
  </si>
  <si>
    <t>Operating income * (1-Tau)</t>
  </si>
  <si>
    <t>Tax depreciation allowance (SL)</t>
  </si>
  <si>
    <t>Fictitious +ve cash flow: Tau*D</t>
  </si>
  <si>
    <t>Modified net cash flow</t>
  </si>
  <si>
    <t xml:space="preserve">NOW TRANSFORM THE INVESTMENT PROBLEM INTO THE EQUIVALENT CASH FLOW PROBLEM WITH TAXES IMPLICIT:  </t>
  </si>
  <si>
    <t xml:space="preserve">Note that the IRR for the transformed cash flow problem is equal to the   "after-tax weighted average cost of capital" = fe*re + (1-tau)fb*rb =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</si>
</sst>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0"/>
      <name val="Arial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left"/>
    </xf>
    <xf numFmtId="6" fontId="0" fillId="0" borderId="0" xfId="0" applyNumberFormat="1" applyAlignment="1">
      <alignment horizontal="left"/>
    </xf>
    <xf numFmtId="9" fontId="0" fillId="0" borderId="0" xfId="0" applyNumberFormat="1" applyAlignment="1">
      <alignment horizontal="right"/>
    </xf>
    <xf numFmtId="0" fontId="5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5" xfId="0" applyNumberFormat="1" applyBorder="1" applyAlignment="1">
      <alignment/>
    </xf>
    <xf numFmtId="40" fontId="0" fillId="0" borderId="0" xfId="0" applyNumberFormat="1" applyBorder="1" applyAlignment="1">
      <alignment/>
    </xf>
    <xf numFmtId="40" fontId="0" fillId="3" borderId="5" xfId="0" applyNumberFormat="1" applyFill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right"/>
    </xf>
    <xf numFmtId="10" fontId="0" fillId="3" borderId="0" xfId="0" applyNumberFormat="1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10" fontId="0" fillId="0" borderId="0" xfId="0" applyNumberFormat="1" applyFill="1" applyAlignment="1">
      <alignment horizontal="left"/>
    </xf>
    <xf numFmtId="9" fontId="0" fillId="0" borderId="0" xfId="0" applyNumberFormat="1" applyAlignment="1">
      <alignment/>
    </xf>
    <xf numFmtId="6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5" fillId="2" borderId="0" xfId="0" applyFont="1" applyFill="1" applyBorder="1" applyAlignment="1">
      <alignment/>
    </xf>
    <xf numFmtId="40" fontId="0" fillId="3" borderId="0" xfId="0" applyNumberFormat="1" applyFill="1" applyBorder="1" applyAlignment="1">
      <alignment/>
    </xf>
    <xf numFmtId="164" fontId="0" fillId="5" borderId="0" xfId="0" applyNumberFormat="1" applyFill="1" applyAlignment="1">
      <alignment/>
    </xf>
    <xf numFmtId="164" fontId="0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2" sqref="A12"/>
    </sheetView>
  </sheetViews>
  <sheetFormatPr defaultColWidth="9.00390625" defaultRowHeight="12.75"/>
  <cols>
    <col min="1" max="1" width="15.00390625" style="0" customWidth="1"/>
    <col min="2" max="2" width="16.25390625" style="0" customWidth="1"/>
    <col min="3" max="16384" width="11.00390625" style="0" customWidth="1"/>
  </cols>
  <sheetData>
    <row r="1" spans="1:4" ht="12.75">
      <c r="A1" s="1" t="s">
        <v>0</v>
      </c>
      <c r="B1" s="2">
        <v>0.6</v>
      </c>
      <c r="C1" s="1" t="s">
        <v>1</v>
      </c>
      <c r="D1" s="2">
        <f>1-B1</f>
        <v>0.4</v>
      </c>
    </row>
    <row r="2" spans="1:4" ht="12.75">
      <c r="A2" s="1" t="s">
        <v>2</v>
      </c>
      <c r="B2" s="3">
        <v>0.08</v>
      </c>
      <c r="C2" s="1" t="s">
        <v>3</v>
      </c>
      <c r="D2" s="21">
        <v>0.12</v>
      </c>
    </row>
    <row r="4" spans="1:2" ht="12.75">
      <c r="A4" s="24" t="s">
        <v>30</v>
      </c>
      <c r="B4" s="3"/>
    </row>
    <row r="5" spans="1:3" ht="12.75">
      <c r="A5" t="s">
        <v>5</v>
      </c>
      <c r="C5" s="23">
        <v>5000</v>
      </c>
    </row>
    <row r="6" spans="1:3" ht="12.75">
      <c r="A6" t="s">
        <v>6</v>
      </c>
      <c r="B6" s="5"/>
      <c r="C6" s="22">
        <v>0.03</v>
      </c>
    </row>
    <row r="7" spans="1:4" ht="12.75">
      <c r="A7" t="s">
        <v>28</v>
      </c>
      <c r="D7" s="23">
        <v>900</v>
      </c>
    </row>
    <row r="9" spans="1:3" ht="12.75">
      <c r="A9" t="s">
        <v>29</v>
      </c>
      <c r="C9" s="19">
        <v>9.196</v>
      </c>
    </row>
    <row r="12" spans="1:12" ht="12.75">
      <c r="A12" s="6" t="s">
        <v>7</v>
      </c>
      <c r="B12" s="6">
        <v>0</v>
      </c>
      <c r="C12" s="6">
        <v>1</v>
      </c>
      <c r="D12" s="6">
        <v>2</v>
      </c>
      <c r="E12" s="6">
        <v>3</v>
      </c>
      <c r="F12" s="6">
        <v>4</v>
      </c>
      <c r="G12" s="6">
        <v>5</v>
      </c>
      <c r="H12" s="6">
        <v>6</v>
      </c>
      <c r="I12" s="6">
        <v>7</v>
      </c>
      <c r="J12" s="6">
        <v>8</v>
      </c>
      <c r="K12" s="6">
        <v>9</v>
      </c>
      <c r="L12" s="6">
        <v>10</v>
      </c>
    </row>
    <row r="13" spans="1:12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12.75">
      <c r="A14" s="7" t="s">
        <v>21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9"/>
    </row>
    <row r="15" spans="1:12" ht="12.75">
      <c r="A15" s="10" t="s">
        <v>24</v>
      </c>
      <c r="B15" s="11"/>
      <c r="C15" s="11">
        <v>200</v>
      </c>
      <c r="D15" s="11">
        <v>200</v>
      </c>
      <c r="E15" s="11">
        <v>200</v>
      </c>
      <c r="F15" s="11">
        <v>200</v>
      </c>
      <c r="G15" s="11">
        <v>200</v>
      </c>
      <c r="H15" s="11">
        <v>200</v>
      </c>
      <c r="I15" s="11">
        <v>200</v>
      </c>
      <c r="J15" s="11">
        <v>200</v>
      </c>
      <c r="K15" s="11">
        <v>200</v>
      </c>
      <c r="L15" s="11">
        <v>200</v>
      </c>
    </row>
    <row r="16" spans="1:12" ht="12.75">
      <c r="A16" s="10" t="s">
        <v>26</v>
      </c>
      <c r="B16" s="11"/>
      <c r="C16" s="20">
        <f>$C$9</f>
        <v>9.196</v>
      </c>
      <c r="D16" s="20">
        <f>$C$9</f>
        <v>9.196</v>
      </c>
      <c r="E16" s="20">
        <f aca="true" t="shared" si="0" ref="E16:L16">$C$9</f>
        <v>9.196</v>
      </c>
      <c r="F16" s="20">
        <f t="shared" si="0"/>
        <v>9.196</v>
      </c>
      <c r="G16" s="20">
        <f t="shared" si="0"/>
        <v>9.196</v>
      </c>
      <c r="H16" s="20">
        <f t="shared" si="0"/>
        <v>9.196</v>
      </c>
      <c r="I16" s="20">
        <f t="shared" si="0"/>
        <v>9.196</v>
      </c>
      <c r="J16" s="20">
        <f t="shared" si="0"/>
        <v>9.196</v>
      </c>
      <c r="K16" s="20">
        <f t="shared" si="0"/>
        <v>9.196</v>
      </c>
      <c r="L16" s="20">
        <f t="shared" si="0"/>
        <v>9.196</v>
      </c>
    </row>
    <row r="17" spans="1:12" ht="12.75">
      <c r="A17" s="10" t="s">
        <v>25</v>
      </c>
      <c r="B17" s="11"/>
      <c r="C17" s="11">
        <f>C16*C15</f>
        <v>1839.2</v>
      </c>
      <c r="D17" s="11">
        <f aca="true" t="shared" si="1" ref="D17:L17">D16*D15</f>
        <v>1839.2</v>
      </c>
      <c r="E17" s="11">
        <f t="shared" si="1"/>
        <v>1839.2</v>
      </c>
      <c r="F17" s="11">
        <f t="shared" si="1"/>
        <v>1839.2</v>
      </c>
      <c r="G17" s="11">
        <f t="shared" si="1"/>
        <v>1839.2</v>
      </c>
      <c r="H17" s="11">
        <f t="shared" si="1"/>
        <v>1839.2</v>
      </c>
      <c r="I17" s="11">
        <f t="shared" si="1"/>
        <v>1839.2</v>
      </c>
      <c r="J17" s="11">
        <f t="shared" si="1"/>
        <v>1839.2</v>
      </c>
      <c r="K17" s="11">
        <f t="shared" si="1"/>
        <v>1839.2</v>
      </c>
      <c r="L17" s="11">
        <f t="shared" si="1"/>
        <v>1839.2</v>
      </c>
    </row>
    <row r="18" spans="1:12" ht="12.75">
      <c r="A18" s="10" t="s">
        <v>23</v>
      </c>
      <c r="B18" s="11"/>
      <c r="C18" s="12">
        <f aca="true" t="shared" si="2" ref="C18:L18">$D$7*(1+$C$6)^C$12</f>
        <v>927</v>
      </c>
      <c r="D18" s="12">
        <f t="shared" si="2"/>
        <v>954.81</v>
      </c>
      <c r="E18" s="12">
        <f t="shared" si="2"/>
        <v>983.4543</v>
      </c>
      <c r="F18" s="12">
        <f t="shared" si="2"/>
        <v>1012.9579289999999</v>
      </c>
      <c r="G18" s="12">
        <f t="shared" si="2"/>
        <v>1043.3466668699998</v>
      </c>
      <c r="H18" s="12">
        <f t="shared" si="2"/>
        <v>1074.6470668760999</v>
      </c>
      <c r="I18" s="12">
        <f t="shared" si="2"/>
        <v>1106.886478882383</v>
      </c>
      <c r="J18" s="12">
        <f t="shared" si="2"/>
        <v>1140.0930732488544</v>
      </c>
      <c r="K18" s="12">
        <f t="shared" si="2"/>
        <v>1174.29586544632</v>
      </c>
      <c r="L18" s="12">
        <f t="shared" si="2"/>
        <v>1209.5247414097096</v>
      </c>
    </row>
    <row r="19" spans="1:12" ht="12.75">
      <c r="A19" s="10" t="s">
        <v>8</v>
      </c>
      <c r="B19" s="11"/>
      <c r="C19" s="12">
        <f>C17-C18</f>
        <v>912.2</v>
      </c>
      <c r="D19" s="12">
        <f aca="true" t="shared" si="3" ref="D19:L19">D17-D18</f>
        <v>884.3900000000001</v>
      </c>
      <c r="E19" s="12">
        <f t="shared" si="3"/>
        <v>855.7457</v>
      </c>
      <c r="F19" s="12">
        <f t="shared" si="3"/>
        <v>826.2420710000001</v>
      </c>
      <c r="G19" s="12">
        <f t="shared" si="3"/>
        <v>795.8533331300002</v>
      </c>
      <c r="H19" s="12">
        <f t="shared" si="3"/>
        <v>764.5529331239002</v>
      </c>
      <c r="I19" s="12">
        <f t="shared" si="3"/>
        <v>732.313521117617</v>
      </c>
      <c r="J19" s="12">
        <f t="shared" si="3"/>
        <v>699.1069267511457</v>
      </c>
      <c r="K19" s="12">
        <f t="shared" si="3"/>
        <v>664.90413455368</v>
      </c>
      <c r="L19" s="12">
        <f t="shared" si="3"/>
        <v>629.6752585902905</v>
      </c>
    </row>
    <row r="20" spans="1:12" ht="12.75">
      <c r="A20" s="10" t="s">
        <v>13</v>
      </c>
      <c r="B20" s="11"/>
      <c r="C20" s="12">
        <f>$C$5*($B$1*$B$2+$D$1*$D$2)</f>
        <v>480</v>
      </c>
      <c r="D20" s="12">
        <f>C22*($B$1*$B$2+$D$1*$D$2)</f>
        <v>438.5088</v>
      </c>
      <c r="E20" s="12">
        <f aca="true" t="shared" si="4" ref="E20:L20">D22*($B$1*$B$2+$D$1*$D$2)</f>
        <v>395.70420480000007</v>
      </c>
      <c r="F20" s="12">
        <f t="shared" si="4"/>
        <v>351.5402212608</v>
      </c>
      <c r="G20" s="12">
        <f t="shared" si="4"/>
        <v>305.9688436858368</v>
      </c>
      <c r="H20" s="12">
        <f t="shared" si="4"/>
        <v>258.93993269919713</v>
      </c>
      <c r="I20" s="12">
        <f t="shared" si="4"/>
        <v>210.40108465842565</v>
      </c>
      <c r="J20" s="12">
        <f t="shared" si="4"/>
        <v>160.29749075834326</v>
      </c>
      <c r="K20" s="12">
        <f t="shared" si="4"/>
        <v>108.57178490303423</v>
      </c>
      <c r="L20" s="13">
        <f t="shared" si="4"/>
        <v>55.16387933657222</v>
      </c>
    </row>
    <row r="21" spans="1:12" ht="12.75">
      <c r="A21" s="10" t="s">
        <v>14</v>
      </c>
      <c r="B21" s="11"/>
      <c r="C21" s="12">
        <f>C19-C20</f>
        <v>432.20000000000005</v>
      </c>
      <c r="D21" s="12">
        <f aca="true" t="shared" si="5" ref="D21:L21">D19-D20</f>
        <v>445.8812000000001</v>
      </c>
      <c r="E21" s="12">
        <f t="shared" si="5"/>
        <v>460.0414952</v>
      </c>
      <c r="F21" s="12">
        <f t="shared" si="5"/>
        <v>474.7018497392001</v>
      </c>
      <c r="G21" s="12">
        <f t="shared" si="5"/>
        <v>489.8844894441634</v>
      </c>
      <c r="H21" s="12">
        <f t="shared" si="5"/>
        <v>505.61300042470305</v>
      </c>
      <c r="I21" s="12">
        <f t="shared" si="5"/>
        <v>521.9124364591914</v>
      </c>
      <c r="J21" s="12">
        <f t="shared" si="5"/>
        <v>538.8094359928025</v>
      </c>
      <c r="K21" s="12">
        <f t="shared" si="5"/>
        <v>556.3323496506458</v>
      </c>
      <c r="L21" s="12">
        <f t="shared" si="5"/>
        <v>574.5113792537182</v>
      </c>
    </row>
    <row r="22" spans="1:12" ht="12.75">
      <c r="A22" s="10" t="s">
        <v>15</v>
      </c>
      <c r="B22" s="11"/>
      <c r="C22" s="14">
        <f>$C$5-C21</f>
        <v>4567.8</v>
      </c>
      <c r="D22" s="14">
        <f>C22-D21</f>
        <v>4121.9188</v>
      </c>
      <c r="E22" s="14">
        <f aca="true" t="shared" si="6" ref="E22:L22">D22-E21</f>
        <v>3661.8773048000003</v>
      </c>
      <c r="F22" s="14">
        <f t="shared" si="6"/>
        <v>3187.1754550608002</v>
      </c>
      <c r="G22" s="14">
        <f t="shared" si="6"/>
        <v>2697.2909656166366</v>
      </c>
      <c r="H22" s="14">
        <f t="shared" si="6"/>
        <v>2191.6779651919337</v>
      </c>
      <c r="I22" s="14">
        <f t="shared" si="6"/>
        <v>1669.7655287327423</v>
      </c>
      <c r="J22" s="14">
        <f t="shared" si="6"/>
        <v>1130.9560927399398</v>
      </c>
      <c r="K22" s="14">
        <f t="shared" si="6"/>
        <v>574.623743089294</v>
      </c>
      <c r="L22" s="15">
        <f t="shared" si="6"/>
        <v>0.11236383557570662</v>
      </c>
    </row>
    <row r="23" spans="1:12" ht="12.75">
      <c r="A23" s="10" t="s">
        <v>17</v>
      </c>
      <c r="B23" s="11"/>
      <c r="C23" s="12">
        <f>C21*$B$1</f>
        <v>259.32</v>
      </c>
      <c r="D23" s="12">
        <f aca="true" t="shared" si="7" ref="D23:L23">D21*$B$1</f>
        <v>267.52872</v>
      </c>
      <c r="E23" s="12">
        <f t="shared" si="7"/>
        <v>276.02489712</v>
      </c>
      <c r="F23" s="12">
        <f t="shared" si="7"/>
        <v>284.82110984352005</v>
      </c>
      <c r="G23" s="12">
        <f t="shared" si="7"/>
        <v>293.93069366649803</v>
      </c>
      <c r="H23" s="12">
        <f t="shared" si="7"/>
        <v>303.3678002548218</v>
      </c>
      <c r="I23" s="12">
        <f t="shared" si="7"/>
        <v>313.14746187551486</v>
      </c>
      <c r="J23" s="12">
        <f t="shared" si="7"/>
        <v>323.28566159568146</v>
      </c>
      <c r="K23" s="12">
        <f t="shared" si="7"/>
        <v>333.7994097903875</v>
      </c>
      <c r="L23" s="13">
        <f t="shared" si="7"/>
        <v>344.70682755223095</v>
      </c>
    </row>
    <row r="24" spans="1:12" ht="12.75">
      <c r="A24" s="10" t="s">
        <v>18</v>
      </c>
      <c r="B24" s="11"/>
      <c r="C24" s="12">
        <f>C21-C23</f>
        <v>172.88000000000005</v>
      </c>
      <c r="D24" s="12">
        <f aca="true" t="shared" si="8" ref="D24:L24">D21-D23</f>
        <v>178.35248000000007</v>
      </c>
      <c r="E24" s="12">
        <f t="shared" si="8"/>
        <v>184.01659808</v>
      </c>
      <c r="F24" s="12">
        <f t="shared" si="8"/>
        <v>189.88073989568005</v>
      </c>
      <c r="G24" s="12">
        <f t="shared" si="8"/>
        <v>195.9537957776654</v>
      </c>
      <c r="H24" s="12">
        <f t="shared" si="8"/>
        <v>202.24520016988123</v>
      </c>
      <c r="I24" s="12">
        <f t="shared" si="8"/>
        <v>208.76497458367658</v>
      </c>
      <c r="J24" s="12">
        <f t="shared" si="8"/>
        <v>215.52377439712103</v>
      </c>
      <c r="K24" s="12">
        <f t="shared" si="8"/>
        <v>222.53293986025835</v>
      </c>
      <c r="L24" s="13">
        <f t="shared" si="8"/>
        <v>229.8045517014873</v>
      </c>
    </row>
    <row r="25" spans="1:12" ht="12.7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6"/>
    </row>
    <row r="26" spans="1:12" ht="12.75">
      <c r="A26" s="10" t="s">
        <v>19</v>
      </c>
      <c r="B26" s="11">
        <v>-5000</v>
      </c>
      <c r="C26" s="12">
        <f>C19</f>
        <v>912.2</v>
      </c>
      <c r="D26" s="12">
        <f aca="true" t="shared" si="9" ref="D26:L26">D19</f>
        <v>884.3900000000001</v>
      </c>
      <c r="E26" s="12">
        <f t="shared" si="9"/>
        <v>855.7457</v>
      </c>
      <c r="F26" s="12">
        <f t="shared" si="9"/>
        <v>826.2420710000001</v>
      </c>
      <c r="G26" s="12">
        <f t="shared" si="9"/>
        <v>795.8533331300002</v>
      </c>
      <c r="H26" s="12">
        <f t="shared" si="9"/>
        <v>764.5529331239002</v>
      </c>
      <c r="I26" s="12">
        <f t="shared" si="9"/>
        <v>732.313521117617</v>
      </c>
      <c r="J26" s="12">
        <f t="shared" si="9"/>
        <v>699.1069267511457</v>
      </c>
      <c r="K26" s="12">
        <f t="shared" si="9"/>
        <v>664.90413455368</v>
      </c>
      <c r="L26" s="12">
        <f t="shared" si="9"/>
        <v>629.6752585902905</v>
      </c>
    </row>
    <row r="27" spans="1:12" ht="12.7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6"/>
    </row>
    <row r="28" spans="1:12" ht="12.75">
      <c r="A28" s="10"/>
      <c r="B28" s="17" t="s">
        <v>20</v>
      </c>
      <c r="C28" s="18">
        <f>IRR(B26:L26)</f>
        <v>0.09599778522927148</v>
      </c>
      <c r="D28" s="11"/>
      <c r="E28" s="11"/>
      <c r="F28" s="11"/>
      <c r="G28" s="11"/>
      <c r="H28" s="11"/>
      <c r="I28" s="11"/>
      <c r="J28" s="11"/>
      <c r="K28" s="11"/>
      <c r="L28" s="1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tabSelected="1" workbookViewId="0" topLeftCell="A48">
      <selection activeCell="Q80" sqref="Q80"/>
    </sheetView>
  </sheetViews>
  <sheetFormatPr defaultColWidth="9.00390625" defaultRowHeight="12.75"/>
  <cols>
    <col min="1" max="1" width="16.125" style="0" customWidth="1"/>
    <col min="2" max="11" width="11.00390625" style="0" customWidth="1"/>
    <col min="12" max="12" width="10.75390625" style="11" customWidth="1"/>
    <col min="13" max="16384" width="11.00390625" style="0" customWidth="1"/>
  </cols>
  <sheetData>
    <row r="1" spans="1:4" ht="12.75">
      <c r="A1" s="1" t="s">
        <v>0</v>
      </c>
      <c r="B1" s="2">
        <v>0.6</v>
      </c>
      <c r="C1" s="1" t="s">
        <v>1</v>
      </c>
      <c r="D1" s="2">
        <f>1-B1</f>
        <v>0.4</v>
      </c>
    </row>
    <row r="2" spans="1:4" ht="12.75">
      <c r="A2" s="1" t="s">
        <v>2</v>
      </c>
      <c r="B2" s="3">
        <v>0.08</v>
      </c>
      <c r="C2" s="1" t="s">
        <v>3</v>
      </c>
      <c r="D2" s="21">
        <v>0.12</v>
      </c>
    </row>
    <row r="4" spans="1:2" ht="12.75">
      <c r="A4" t="s">
        <v>4</v>
      </c>
      <c r="B4" s="3">
        <v>0.38</v>
      </c>
    </row>
    <row r="5" spans="1:2" ht="12.75">
      <c r="A5" t="s">
        <v>5</v>
      </c>
      <c r="B5" s="4">
        <v>5000</v>
      </c>
    </row>
    <row r="6" spans="1:2" ht="12.75">
      <c r="A6" t="s">
        <v>6</v>
      </c>
      <c r="B6" s="5">
        <v>0.03</v>
      </c>
    </row>
    <row r="7" spans="1:4" ht="12.75">
      <c r="A7" t="s">
        <v>22</v>
      </c>
      <c r="D7" s="4">
        <v>900</v>
      </c>
    </row>
    <row r="9" spans="1:3" ht="12.75">
      <c r="A9" t="s">
        <v>27</v>
      </c>
      <c r="C9" s="19">
        <v>9.634</v>
      </c>
    </row>
    <row r="12" spans="1:12" ht="12.75">
      <c r="A12" s="6" t="s">
        <v>7</v>
      </c>
      <c r="B12" s="6">
        <v>0</v>
      </c>
      <c r="C12" s="6">
        <v>1</v>
      </c>
      <c r="D12" s="6">
        <v>2</v>
      </c>
      <c r="E12" s="6">
        <v>3</v>
      </c>
      <c r="F12" s="6">
        <v>4</v>
      </c>
      <c r="G12" s="6">
        <v>5</v>
      </c>
      <c r="H12" s="6">
        <v>6</v>
      </c>
      <c r="I12" s="6">
        <v>7</v>
      </c>
      <c r="J12" s="6">
        <v>8</v>
      </c>
      <c r="K12" s="6">
        <v>9</v>
      </c>
      <c r="L12" s="25">
        <v>10</v>
      </c>
    </row>
    <row r="13" spans="1:12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25"/>
    </row>
    <row r="14" spans="1:11" ht="12.75">
      <c r="A14" s="7" t="s">
        <v>21</v>
      </c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2" ht="12.75">
      <c r="A15" s="10" t="s">
        <v>24</v>
      </c>
      <c r="B15" s="11"/>
      <c r="C15" s="11">
        <v>200</v>
      </c>
      <c r="D15" s="11">
        <v>200</v>
      </c>
      <c r="E15" s="11">
        <v>200</v>
      </c>
      <c r="F15" s="11">
        <v>200</v>
      </c>
      <c r="G15" s="11">
        <v>200</v>
      </c>
      <c r="H15" s="11">
        <v>200</v>
      </c>
      <c r="I15" s="11">
        <v>200</v>
      </c>
      <c r="J15" s="11">
        <v>200</v>
      </c>
      <c r="K15" s="11">
        <v>200</v>
      </c>
      <c r="L15" s="11">
        <v>200</v>
      </c>
    </row>
    <row r="16" spans="1:12" ht="12.75">
      <c r="A16" s="10" t="s">
        <v>26</v>
      </c>
      <c r="B16" s="11"/>
      <c r="C16" s="20">
        <f>$C$9</f>
        <v>9.634</v>
      </c>
      <c r="D16" s="20">
        <f>$C$9</f>
        <v>9.634</v>
      </c>
      <c r="E16" s="20">
        <f aca="true" t="shared" si="0" ref="E16:L16">$C$9</f>
        <v>9.634</v>
      </c>
      <c r="F16" s="20">
        <f t="shared" si="0"/>
        <v>9.634</v>
      </c>
      <c r="G16" s="20">
        <f t="shared" si="0"/>
        <v>9.634</v>
      </c>
      <c r="H16" s="20">
        <f t="shared" si="0"/>
        <v>9.634</v>
      </c>
      <c r="I16" s="20">
        <f t="shared" si="0"/>
        <v>9.634</v>
      </c>
      <c r="J16" s="20">
        <f t="shared" si="0"/>
        <v>9.634</v>
      </c>
      <c r="K16" s="20">
        <f t="shared" si="0"/>
        <v>9.634</v>
      </c>
      <c r="L16" s="20">
        <f t="shared" si="0"/>
        <v>9.634</v>
      </c>
    </row>
    <row r="17" spans="1:12" ht="12.75">
      <c r="A17" s="10" t="s">
        <v>25</v>
      </c>
      <c r="B17" s="11"/>
      <c r="C17" s="11">
        <f>C16*C15</f>
        <v>1926.8000000000002</v>
      </c>
      <c r="D17" s="11">
        <f aca="true" t="shared" si="1" ref="D17:L17">D16*D15</f>
        <v>1926.8000000000002</v>
      </c>
      <c r="E17" s="11">
        <f t="shared" si="1"/>
        <v>1926.8000000000002</v>
      </c>
      <c r="F17" s="11">
        <f t="shared" si="1"/>
        <v>1926.8000000000002</v>
      </c>
      <c r="G17" s="11">
        <f t="shared" si="1"/>
        <v>1926.8000000000002</v>
      </c>
      <c r="H17" s="11">
        <f t="shared" si="1"/>
        <v>1926.8000000000002</v>
      </c>
      <c r="I17" s="11">
        <f t="shared" si="1"/>
        <v>1926.8000000000002</v>
      </c>
      <c r="J17" s="11">
        <f t="shared" si="1"/>
        <v>1926.8000000000002</v>
      </c>
      <c r="K17" s="11">
        <f t="shared" si="1"/>
        <v>1926.8000000000002</v>
      </c>
      <c r="L17" s="11">
        <f t="shared" si="1"/>
        <v>1926.8000000000002</v>
      </c>
    </row>
    <row r="18" spans="1:12" ht="12.75">
      <c r="A18" s="10" t="s">
        <v>23</v>
      </c>
      <c r="B18" s="11"/>
      <c r="C18" s="12">
        <f>$D$7*(1+$B$6)^C$12</f>
        <v>927</v>
      </c>
      <c r="D18" s="12">
        <f aca="true" t="shared" si="2" ref="D18:L18">$D$7*(1+$B$6)^D$12</f>
        <v>954.81</v>
      </c>
      <c r="E18" s="12">
        <f t="shared" si="2"/>
        <v>983.4543</v>
      </c>
      <c r="F18" s="12">
        <f t="shared" si="2"/>
        <v>1012.9579289999999</v>
      </c>
      <c r="G18" s="12">
        <f t="shared" si="2"/>
        <v>1043.3466668699998</v>
      </c>
      <c r="H18" s="12">
        <f t="shared" si="2"/>
        <v>1074.6470668760999</v>
      </c>
      <c r="I18" s="12">
        <f t="shared" si="2"/>
        <v>1106.886478882383</v>
      </c>
      <c r="J18" s="12">
        <f t="shared" si="2"/>
        <v>1140.0930732488544</v>
      </c>
      <c r="K18" s="12">
        <f t="shared" si="2"/>
        <v>1174.29586544632</v>
      </c>
      <c r="L18" s="12">
        <f t="shared" si="2"/>
        <v>1209.5247414097096</v>
      </c>
    </row>
    <row r="19" spans="1:12" ht="12.75">
      <c r="A19" s="10" t="s">
        <v>8</v>
      </c>
      <c r="B19" s="11"/>
      <c r="C19" s="12">
        <f>C17-C18</f>
        <v>999.8000000000002</v>
      </c>
      <c r="D19" s="12">
        <f aca="true" t="shared" si="3" ref="D19:L19">D17-D18</f>
        <v>971.9900000000002</v>
      </c>
      <c r="E19" s="12">
        <f t="shared" si="3"/>
        <v>943.3457000000002</v>
      </c>
      <c r="F19" s="12">
        <f t="shared" si="3"/>
        <v>913.8420710000003</v>
      </c>
      <c r="G19" s="12">
        <f t="shared" si="3"/>
        <v>883.4533331300004</v>
      </c>
      <c r="H19" s="12">
        <f t="shared" si="3"/>
        <v>852.1529331239003</v>
      </c>
      <c r="I19" s="12">
        <f t="shared" si="3"/>
        <v>819.9135211176172</v>
      </c>
      <c r="J19" s="12">
        <f t="shared" si="3"/>
        <v>786.7069267511458</v>
      </c>
      <c r="K19" s="12">
        <f t="shared" si="3"/>
        <v>752.5041345536802</v>
      </c>
      <c r="L19" s="12">
        <f t="shared" si="3"/>
        <v>717.2752585902906</v>
      </c>
    </row>
    <row r="20" spans="1:12" ht="12.75">
      <c r="A20" s="10" t="s">
        <v>9</v>
      </c>
      <c r="B20" s="11"/>
      <c r="C20" s="12">
        <f>$B$5/10</f>
        <v>500</v>
      </c>
      <c r="D20" s="12">
        <f aca="true" t="shared" si="4" ref="D20:L20">$B$5/10</f>
        <v>500</v>
      </c>
      <c r="E20" s="12">
        <f t="shared" si="4"/>
        <v>500</v>
      </c>
      <c r="F20" s="12">
        <f t="shared" si="4"/>
        <v>500</v>
      </c>
      <c r="G20" s="12">
        <f t="shared" si="4"/>
        <v>500</v>
      </c>
      <c r="H20" s="12">
        <f t="shared" si="4"/>
        <v>500</v>
      </c>
      <c r="I20" s="12">
        <f t="shared" si="4"/>
        <v>500</v>
      </c>
      <c r="J20" s="12">
        <f t="shared" si="4"/>
        <v>500</v>
      </c>
      <c r="K20" s="12">
        <f t="shared" si="4"/>
        <v>500</v>
      </c>
      <c r="L20" s="12">
        <f t="shared" si="4"/>
        <v>500</v>
      </c>
    </row>
    <row r="21" spans="1:12" ht="12.75">
      <c r="A21" s="10" t="s">
        <v>10</v>
      </c>
      <c r="B21" s="11"/>
      <c r="C21" s="12">
        <f>$B$5*$B$1*$B$2</f>
        <v>240</v>
      </c>
      <c r="D21" s="12">
        <f>C27*$B$1*$B$2</f>
        <v>219.78835199999997</v>
      </c>
      <c r="E21" s="12">
        <f aca="true" t="shared" si="5" ref="E21:L21">D27*$B$1*$B$2</f>
        <v>198.83267185152</v>
      </c>
      <c r="F21" s="12">
        <f t="shared" si="5"/>
        <v>177.09993238269416</v>
      </c>
      <c r="G21" s="12">
        <f t="shared" si="5"/>
        <v>154.55528309181247</v>
      </c>
      <c r="H21" s="12">
        <f t="shared" si="5"/>
        <v>131.161930711083</v>
      </c>
      <c r="I21" s="12">
        <f t="shared" si="5"/>
        <v>106.88101115340953</v>
      </c>
      <c r="J21" s="12">
        <f t="shared" si="5"/>
        <v>81.67145219223838</v>
      </c>
      <c r="K21" s="12">
        <f t="shared" si="5"/>
        <v>55.48982617459273</v>
      </c>
      <c r="L21" s="12">
        <f t="shared" si="5"/>
        <v>28.29019201361154</v>
      </c>
    </row>
    <row r="22" spans="1:12" ht="12.75">
      <c r="A22" s="10" t="s">
        <v>11</v>
      </c>
      <c r="B22" s="11"/>
      <c r="C22" s="12">
        <f>C19-C20-C21</f>
        <v>259.8000000000002</v>
      </c>
      <c r="D22" s="12">
        <f aca="true" t="shared" si="6" ref="D22:L22">D19-D20-D21</f>
        <v>252.20164800000026</v>
      </c>
      <c r="E22" s="12">
        <f t="shared" si="6"/>
        <v>244.5130281484802</v>
      </c>
      <c r="F22" s="12">
        <f t="shared" si="6"/>
        <v>236.7421386173061</v>
      </c>
      <c r="G22" s="12">
        <f t="shared" si="6"/>
        <v>228.8980500381879</v>
      </c>
      <c r="H22" s="12">
        <f t="shared" si="6"/>
        <v>220.99100241281732</v>
      </c>
      <c r="I22" s="12">
        <f t="shared" si="6"/>
        <v>213.03250996420763</v>
      </c>
      <c r="J22" s="12">
        <f t="shared" si="6"/>
        <v>205.03547455890745</v>
      </c>
      <c r="K22" s="12">
        <f t="shared" si="6"/>
        <v>197.01430837908742</v>
      </c>
      <c r="L22" s="12">
        <f t="shared" si="6"/>
        <v>188.98506657667906</v>
      </c>
    </row>
    <row r="23" spans="1:12" ht="12.75">
      <c r="A23" s="10" t="s">
        <v>12</v>
      </c>
      <c r="B23" s="11"/>
      <c r="C23" s="12">
        <f>C22*$B$4</f>
        <v>98.72400000000007</v>
      </c>
      <c r="D23" s="12">
        <f>D22*$B$4</f>
        <v>95.8366262400001</v>
      </c>
      <c r="E23" s="12">
        <f aca="true" t="shared" si="7" ref="E23:L23">E22*$B$4</f>
        <v>92.91495069642248</v>
      </c>
      <c r="F23" s="12">
        <f t="shared" si="7"/>
        <v>89.96201267457631</v>
      </c>
      <c r="G23" s="12">
        <f t="shared" si="7"/>
        <v>86.98125901451141</v>
      </c>
      <c r="H23" s="12">
        <f t="shared" si="7"/>
        <v>83.97658091687059</v>
      </c>
      <c r="I23" s="12">
        <f t="shared" si="7"/>
        <v>80.9523537863989</v>
      </c>
      <c r="J23" s="12">
        <f t="shared" si="7"/>
        <v>77.91348033238484</v>
      </c>
      <c r="K23" s="12">
        <f t="shared" si="7"/>
        <v>74.86543718405322</v>
      </c>
      <c r="L23" s="12">
        <f t="shared" si="7"/>
        <v>71.81432529913805</v>
      </c>
    </row>
    <row r="24" spans="1:12" ht="12.75">
      <c r="A24" s="10" t="s">
        <v>16</v>
      </c>
      <c r="B24" s="11"/>
      <c r="C24" s="12">
        <f>C19-C23</f>
        <v>901.0760000000001</v>
      </c>
      <c r="D24" s="12">
        <f aca="true" t="shared" si="8" ref="D24:L24">D19-D23</f>
        <v>876.1533737600001</v>
      </c>
      <c r="E24" s="12">
        <f t="shared" si="8"/>
        <v>850.4307493035777</v>
      </c>
      <c r="F24" s="12">
        <f t="shared" si="8"/>
        <v>823.880058325424</v>
      </c>
      <c r="G24" s="12">
        <f t="shared" si="8"/>
        <v>796.472074115489</v>
      </c>
      <c r="H24" s="12">
        <f t="shared" si="8"/>
        <v>768.1763522070297</v>
      </c>
      <c r="I24" s="12">
        <f t="shared" si="8"/>
        <v>738.9611673312182</v>
      </c>
      <c r="J24" s="12">
        <f t="shared" si="8"/>
        <v>708.793446418761</v>
      </c>
      <c r="K24" s="12">
        <f t="shared" si="8"/>
        <v>677.6386973696269</v>
      </c>
      <c r="L24" s="12">
        <f t="shared" si="8"/>
        <v>645.4609332911525</v>
      </c>
    </row>
    <row r="25" spans="1:12" ht="12.75">
      <c r="A25" s="10" t="s">
        <v>13</v>
      </c>
      <c r="B25" s="11"/>
      <c r="C25" s="12">
        <f>$B$5*($B$1*$B$2+$D$1*$D$2)</f>
        <v>480</v>
      </c>
      <c r="D25" s="12">
        <f>C27*($B$1*$B$2+$D$1*$D$2)</f>
        <v>439.576704</v>
      </c>
      <c r="E25" s="12">
        <f aca="true" t="shared" si="9" ref="E25:L25">D27*($B$1*$B$2+$D$1*$D$2)</f>
        <v>397.66534370304</v>
      </c>
      <c r="F25" s="12">
        <f t="shared" si="9"/>
        <v>354.1998647653884</v>
      </c>
      <c r="G25" s="12">
        <f t="shared" si="9"/>
        <v>309.11056618362494</v>
      </c>
      <c r="H25" s="12">
        <f t="shared" si="9"/>
        <v>262.323861422166</v>
      </c>
      <c r="I25" s="12">
        <f t="shared" si="9"/>
        <v>213.76202230681906</v>
      </c>
      <c r="J25" s="12">
        <f t="shared" si="9"/>
        <v>163.34290438447675</v>
      </c>
      <c r="K25" s="12">
        <f t="shared" si="9"/>
        <v>110.97965234918546</v>
      </c>
      <c r="L25" s="12">
        <f t="shared" si="9"/>
        <v>56.58038402722308</v>
      </c>
    </row>
    <row r="26" spans="1:12" ht="12.75">
      <c r="A26" s="10" t="s">
        <v>14</v>
      </c>
      <c r="B26" s="11"/>
      <c r="C26" s="12">
        <f>C19-C23-C25</f>
        <v>421.07600000000014</v>
      </c>
      <c r="D26" s="12">
        <f aca="true" t="shared" si="10" ref="D26:L26">D19-D23-D25</f>
        <v>436.57666976000013</v>
      </c>
      <c r="E26" s="12">
        <f t="shared" si="10"/>
        <v>452.76540560053775</v>
      </c>
      <c r="F26" s="12">
        <f t="shared" si="10"/>
        <v>469.6801935600356</v>
      </c>
      <c r="G26" s="12">
        <f t="shared" si="10"/>
        <v>487.3615079318641</v>
      </c>
      <c r="H26" s="12">
        <f t="shared" si="10"/>
        <v>505.85249078486373</v>
      </c>
      <c r="I26" s="12">
        <f t="shared" si="10"/>
        <v>525.1991450243992</v>
      </c>
      <c r="J26" s="12">
        <f t="shared" si="10"/>
        <v>545.4505420342844</v>
      </c>
      <c r="K26" s="12">
        <f t="shared" si="10"/>
        <v>566.6590450204415</v>
      </c>
      <c r="L26" s="12">
        <f t="shared" si="10"/>
        <v>588.8805492639294</v>
      </c>
    </row>
    <row r="27" spans="1:12" ht="12.75">
      <c r="A27" s="10" t="s">
        <v>15</v>
      </c>
      <c r="B27" s="11"/>
      <c r="C27" s="14">
        <f>$B$5-C26</f>
        <v>4578.924</v>
      </c>
      <c r="D27" s="14">
        <f>C27-D26</f>
        <v>4142.34733024</v>
      </c>
      <c r="E27" s="14">
        <f aca="true" t="shared" si="11" ref="E27:L27">D27-E26</f>
        <v>3689.581924639462</v>
      </c>
      <c r="F27" s="14">
        <f t="shared" si="11"/>
        <v>3219.9017310794266</v>
      </c>
      <c r="G27" s="14">
        <f t="shared" si="11"/>
        <v>2732.5402231475623</v>
      </c>
      <c r="H27" s="14">
        <f t="shared" si="11"/>
        <v>2226.6877323626986</v>
      </c>
      <c r="I27" s="14">
        <f t="shared" si="11"/>
        <v>1701.4885873382996</v>
      </c>
      <c r="J27" s="14">
        <f t="shared" si="11"/>
        <v>1156.0380453040152</v>
      </c>
      <c r="K27" s="14">
        <f t="shared" si="11"/>
        <v>589.3790002835738</v>
      </c>
      <c r="L27" s="26">
        <f t="shared" si="11"/>
        <v>0.49845101964433525</v>
      </c>
    </row>
    <row r="28" spans="1:12" ht="12.75">
      <c r="A28" s="10" t="s">
        <v>17</v>
      </c>
      <c r="B28" s="11"/>
      <c r="C28" s="12">
        <f>C26*$B$1</f>
        <v>252.64560000000006</v>
      </c>
      <c r="D28" s="12">
        <f aca="true" t="shared" si="12" ref="D28:L28">D26*$B$1</f>
        <v>261.94600185600007</v>
      </c>
      <c r="E28" s="12">
        <f t="shared" si="12"/>
        <v>271.65924336032265</v>
      </c>
      <c r="F28" s="12">
        <f t="shared" si="12"/>
        <v>281.80811613602134</v>
      </c>
      <c r="G28" s="12">
        <f t="shared" si="12"/>
        <v>292.41690475911844</v>
      </c>
      <c r="H28" s="12">
        <f t="shared" si="12"/>
        <v>303.51149447091825</v>
      </c>
      <c r="I28" s="12">
        <f t="shared" si="12"/>
        <v>315.1194870146395</v>
      </c>
      <c r="J28" s="12">
        <f t="shared" si="12"/>
        <v>327.2703252205706</v>
      </c>
      <c r="K28" s="12">
        <f t="shared" si="12"/>
        <v>339.9954270122649</v>
      </c>
      <c r="L28" s="12">
        <f t="shared" si="12"/>
        <v>353.32832955835767</v>
      </c>
    </row>
    <row r="29" spans="1:12" ht="12.75">
      <c r="A29" s="10" t="s">
        <v>18</v>
      </c>
      <c r="B29" s="11"/>
      <c r="C29" s="12">
        <f>C26-C28</f>
        <v>168.43040000000008</v>
      </c>
      <c r="D29" s="12">
        <f aca="true" t="shared" si="13" ref="D29:L29">D26-D28</f>
        <v>174.63066790400006</v>
      </c>
      <c r="E29" s="12">
        <f t="shared" si="13"/>
        <v>181.1061622402151</v>
      </c>
      <c r="F29" s="12">
        <f t="shared" si="13"/>
        <v>187.87207742401426</v>
      </c>
      <c r="G29" s="12">
        <f t="shared" si="13"/>
        <v>194.94460317274564</v>
      </c>
      <c r="H29" s="12">
        <f t="shared" si="13"/>
        <v>202.34099631394548</v>
      </c>
      <c r="I29" s="12">
        <f t="shared" si="13"/>
        <v>210.07965800975967</v>
      </c>
      <c r="J29" s="12">
        <f t="shared" si="13"/>
        <v>218.18021681371374</v>
      </c>
      <c r="K29" s="12">
        <f t="shared" si="13"/>
        <v>226.66361800817657</v>
      </c>
      <c r="L29" s="12">
        <f t="shared" si="13"/>
        <v>235.55221970557176</v>
      </c>
    </row>
    <row r="30" spans="1:11" ht="12.75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2" ht="12.75">
      <c r="A31" s="10" t="s">
        <v>19</v>
      </c>
      <c r="B31" s="11">
        <v>-5000</v>
      </c>
      <c r="C31" s="12">
        <f>C24</f>
        <v>901.0760000000001</v>
      </c>
      <c r="D31" s="12">
        <f aca="true" t="shared" si="14" ref="D31:L31">D24</f>
        <v>876.1533737600001</v>
      </c>
      <c r="E31" s="12">
        <f t="shared" si="14"/>
        <v>850.4307493035777</v>
      </c>
      <c r="F31" s="12">
        <f t="shared" si="14"/>
        <v>823.880058325424</v>
      </c>
      <c r="G31" s="12">
        <f t="shared" si="14"/>
        <v>796.472074115489</v>
      </c>
      <c r="H31" s="12">
        <f t="shared" si="14"/>
        <v>768.1763522070297</v>
      </c>
      <c r="I31" s="12">
        <f t="shared" si="14"/>
        <v>738.9611673312182</v>
      </c>
      <c r="J31" s="12">
        <f t="shared" si="14"/>
        <v>708.793446418761</v>
      </c>
      <c r="K31" s="12">
        <f t="shared" si="14"/>
        <v>677.6386973696269</v>
      </c>
      <c r="L31" s="12">
        <f t="shared" si="14"/>
        <v>645.4609332911525</v>
      </c>
    </row>
    <row r="32" spans="1:11" ht="12.7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2.75">
      <c r="A33" s="10"/>
      <c r="B33" s="17" t="s">
        <v>20</v>
      </c>
      <c r="C33" s="18">
        <f>IRR(B31:L31)</f>
        <v>0.09599023996765044</v>
      </c>
      <c r="D33" s="11"/>
      <c r="E33" s="11"/>
      <c r="F33" s="11"/>
      <c r="G33" s="11"/>
      <c r="H33" s="11"/>
      <c r="I33" s="11"/>
      <c r="J33" s="11"/>
      <c r="K33" s="11"/>
    </row>
    <row r="34" s="11" customFormat="1" ht="12.75"/>
    <row r="36" ht="12.75">
      <c r="A36" t="s">
        <v>35</v>
      </c>
    </row>
    <row r="39" spans="1:12" ht="12.75">
      <c r="A39" s="6" t="s">
        <v>7</v>
      </c>
      <c r="B39" s="6">
        <v>0</v>
      </c>
      <c r="C39" s="6">
        <v>1</v>
      </c>
      <c r="D39" s="6">
        <v>2</v>
      </c>
      <c r="E39" s="6">
        <v>3</v>
      </c>
      <c r="F39" s="6">
        <v>4</v>
      </c>
      <c r="G39" s="6">
        <v>5</v>
      </c>
      <c r="H39" s="6">
        <v>6</v>
      </c>
      <c r="I39" s="6">
        <v>7</v>
      </c>
      <c r="J39" s="6">
        <v>8</v>
      </c>
      <c r="K39" s="6">
        <v>9</v>
      </c>
      <c r="L39" s="25">
        <v>10</v>
      </c>
    </row>
    <row r="40" spans="1:12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25"/>
    </row>
    <row r="41" spans="1:11" ht="12.75">
      <c r="A41" s="7" t="s">
        <v>21</v>
      </c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2" ht="12.75">
      <c r="A42" s="10" t="s">
        <v>24</v>
      </c>
      <c r="B42" s="11"/>
      <c r="C42" s="11">
        <v>200</v>
      </c>
      <c r="D42" s="11">
        <v>200</v>
      </c>
      <c r="E42" s="11">
        <v>200</v>
      </c>
      <c r="F42" s="11">
        <v>200</v>
      </c>
      <c r="G42" s="11">
        <v>200</v>
      </c>
      <c r="H42" s="11">
        <v>200</v>
      </c>
      <c r="I42" s="11">
        <v>200</v>
      </c>
      <c r="J42" s="11">
        <v>200</v>
      </c>
      <c r="K42" s="11">
        <v>200</v>
      </c>
      <c r="L42" s="11">
        <v>200</v>
      </c>
    </row>
    <row r="43" spans="1:12" ht="12.75">
      <c r="A43" s="10" t="s">
        <v>26</v>
      </c>
      <c r="B43" s="11"/>
      <c r="C43" s="20">
        <f>$C$9</f>
        <v>9.634</v>
      </c>
      <c r="D43" s="20">
        <f>$C$9</f>
        <v>9.634</v>
      </c>
      <c r="E43" s="20">
        <f aca="true" t="shared" si="15" ref="E43:L43">$C$9</f>
        <v>9.634</v>
      </c>
      <c r="F43" s="20">
        <f t="shared" si="15"/>
        <v>9.634</v>
      </c>
      <c r="G43" s="20">
        <f t="shared" si="15"/>
        <v>9.634</v>
      </c>
      <c r="H43" s="20">
        <f t="shared" si="15"/>
        <v>9.634</v>
      </c>
      <c r="I43" s="20">
        <f t="shared" si="15"/>
        <v>9.634</v>
      </c>
      <c r="J43" s="20">
        <f t="shared" si="15"/>
        <v>9.634</v>
      </c>
      <c r="K43" s="20">
        <f t="shared" si="15"/>
        <v>9.634</v>
      </c>
      <c r="L43" s="20">
        <f t="shared" si="15"/>
        <v>9.634</v>
      </c>
    </row>
    <row r="44" spans="1:12" ht="12.75">
      <c r="A44" s="10" t="s">
        <v>25</v>
      </c>
      <c r="B44" s="11"/>
      <c r="C44" s="11">
        <f aca="true" t="shared" si="16" ref="C44:L44">C43*C42</f>
        <v>1926.8000000000002</v>
      </c>
      <c r="D44" s="11">
        <f t="shared" si="16"/>
        <v>1926.8000000000002</v>
      </c>
      <c r="E44" s="11">
        <f t="shared" si="16"/>
        <v>1926.8000000000002</v>
      </c>
      <c r="F44" s="11">
        <f t="shared" si="16"/>
        <v>1926.8000000000002</v>
      </c>
      <c r="G44" s="11">
        <f t="shared" si="16"/>
        <v>1926.8000000000002</v>
      </c>
      <c r="H44" s="11">
        <f t="shared" si="16"/>
        <v>1926.8000000000002</v>
      </c>
      <c r="I44" s="11">
        <f t="shared" si="16"/>
        <v>1926.8000000000002</v>
      </c>
      <c r="J44" s="11">
        <f t="shared" si="16"/>
        <v>1926.8000000000002</v>
      </c>
      <c r="K44" s="11">
        <f t="shared" si="16"/>
        <v>1926.8000000000002</v>
      </c>
      <c r="L44" s="11">
        <f t="shared" si="16"/>
        <v>1926.8000000000002</v>
      </c>
    </row>
    <row r="45" spans="1:12" ht="12.75">
      <c r="A45" s="10" t="s">
        <v>23</v>
      </c>
      <c r="B45" s="11"/>
      <c r="C45" s="12">
        <f>$D$7*(1+$B$6)^C$12</f>
        <v>927</v>
      </c>
      <c r="D45" s="12">
        <f aca="true" t="shared" si="17" ref="D45:L45">$D$7*(1+$B$6)^D$12</f>
        <v>954.81</v>
      </c>
      <c r="E45" s="12">
        <f t="shared" si="17"/>
        <v>983.4543</v>
      </c>
      <c r="F45" s="12">
        <f t="shared" si="17"/>
        <v>1012.9579289999999</v>
      </c>
      <c r="G45" s="12">
        <f t="shared" si="17"/>
        <v>1043.3466668699998</v>
      </c>
      <c r="H45" s="12">
        <f t="shared" si="17"/>
        <v>1074.6470668760999</v>
      </c>
      <c r="I45" s="12">
        <f t="shared" si="17"/>
        <v>1106.886478882383</v>
      </c>
      <c r="J45" s="12">
        <f t="shared" si="17"/>
        <v>1140.0930732488544</v>
      </c>
      <c r="K45" s="12">
        <f t="shared" si="17"/>
        <v>1174.29586544632</v>
      </c>
      <c r="L45" s="12">
        <f t="shared" si="17"/>
        <v>1209.5247414097096</v>
      </c>
    </row>
    <row r="46" spans="1:12" ht="12.75">
      <c r="A46" s="10" t="s">
        <v>8</v>
      </c>
      <c r="B46" s="11"/>
      <c r="C46" s="12">
        <f aca="true" t="shared" si="18" ref="C46:L46">C44-C45</f>
        <v>999.8000000000002</v>
      </c>
      <c r="D46" s="12">
        <f t="shared" si="18"/>
        <v>971.9900000000002</v>
      </c>
      <c r="E46" s="12">
        <f t="shared" si="18"/>
        <v>943.3457000000002</v>
      </c>
      <c r="F46" s="12">
        <f t="shared" si="18"/>
        <v>913.8420710000003</v>
      </c>
      <c r="G46" s="12">
        <f t="shared" si="18"/>
        <v>883.4533331300004</v>
      </c>
      <c r="H46" s="12">
        <f t="shared" si="18"/>
        <v>852.1529331239003</v>
      </c>
      <c r="I46" s="12">
        <f t="shared" si="18"/>
        <v>819.9135211176172</v>
      </c>
      <c r="J46" s="12">
        <f t="shared" si="18"/>
        <v>786.7069267511458</v>
      </c>
      <c r="K46" s="12">
        <f t="shared" si="18"/>
        <v>752.5041345536802</v>
      </c>
      <c r="L46" s="12">
        <f t="shared" si="18"/>
        <v>717.2752585902906</v>
      </c>
    </row>
    <row r="47" spans="1:12" ht="12.75">
      <c r="A47" s="10" t="s">
        <v>31</v>
      </c>
      <c r="B47" s="11"/>
      <c r="C47" s="12">
        <f>C46*(1-$B$4)</f>
        <v>619.8760000000001</v>
      </c>
      <c r="D47" s="12">
        <f aca="true" t="shared" si="19" ref="D47:L47">D46*(1-$B$4)</f>
        <v>602.6338000000002</v>
      </c>
      <c r="E47" s="12">
        <f t="shared" si="19"/>
        <v>584.8743340000001</v>
      </c>
      <c r="F47" s="12">
        <f t="shared" si="19"/>
        <v>566.5820840200001</v>
      </c>
      <c r="G47" s="12">
        <f t="shared" si="19"/>
        <v>547.7410665406002</v>
      </c>
      <c r="H47" s="12">
        <f t="shared" si="19"/>
        <v>528.3348185368181</v>
      </c>
      <c r="I47" s="12">
        <f t="shared" si="19"/>
        <v>508.3463830929226</v>
      </c>
      <c r="J47" s="12">
        <f t="shared" si="19"/>
        <v>487.7582945857104</v>
      </c>
      <c r="K47" s="12">
        <f t="shared" si="19"/>
        <v>466.5525634232817</v>
      </c>
      <c r="L47" s="12">
        <f t="shared" si="19"/>
        <v>444.7106603259802</v>
      </c>
    </row>
    <row r="48" spans="1:12" ht="12.75">
      <c r="A48" s="10" t="s">
        <v>32</v>
      </c>
      <c r="B48" s="11"/>
      <c r="C48" s="12">
        <v>500</v>
      </c>
      <c r="D48" s="12">
        <v>500</v>
      </c>
      <c r="E48" s="12">
        <v>500</v>
      </c>
      <c r="F48" s="12">
        <v>500</v>
      </c>
      <c r="G48" s="12">
        <v>500</v>
      </c>
      <c r="H48" s="12">
        <v>500</v>
      </c>
      <c r="I48" s="12">
        <v>500</v>
      </c>
      <c r="J48" s="12">
        <v>500</v>
      </c>
      <c r="K48" s="12">
        <v>500</v>
      </c>
      <c r="L48" s="12">
        <v>500</v>
      </c>
    </row>
    <row r="49" spans="1:12" ht="12.75">
      <c r="A49" s="10" t="s">
        <v>33</v>
      </c>
      <c r="B49" s="11"/>
      <c r="C49" s="12">
        <f>$B$4*C48</f>
        <v>190</v>
      </c>
      <c r="D49" s="12">
        <f aca="true" t="shared" si="20" ref="D49:L49">$B$4*D48</f>
        <v>190</v>
      </c>
      <c r="E49" s="12">
        <f t="shared" si="20"/>
        <v>190</v>
      </c>
      <c r="F49" s="12">
        <f t="shared" si="20"/>
        <v>190</v>
      </c>
      <c r="G49" s="12">
        <f t="shared" si="20"/>
        <v>190</v>
      </c>
      <c r="H49" s="12">
        <f t="shared" si="20"/>
        <v>190</v>
      </c>
      <c r="I49" s="12">
        <f t="shared" si="20"/>
        <v>190</v>
      </c>
      <c r="J49" s="12">
        <f t="shared" si="20"/>
        <v>190</v>
      </c>
      <c r="K49" s="12">
        <f t="shared" si="20"/>
        <v>190</v>
      </c>
      <c r="L49" s="12">
        <f t="shared" si="20"/>
        <v>190</v>
      </c>
    </row>
    <row r="50" spans="1:12" ht="12.75">
      <c r="A50" s="10" t="s">
        <v>34</v>
      </c>
      <c r="B50" s="11"/>
      <c r="C50" s="12">
        <f>C49+C47</f>
        <v>809.8760000000001</v>
      </c>
      <c r="D50" s="12">
        <f aca="true" t="shared" si="21" ref="D50:L50">D49+D47</f>
        <v>792.6338000000002</v>
      </c>
      <c r="E50" s="12">
        <f t="shared" si="21"/>
        <v>774.8743340000001</v>
      </c>
      <c r="F50" s="12">
        <f t="shared" si="21"/>
        <v>756.5820840200001</v>
      </c>
      <c r="G50" s="12">
        <f t="shared" si="21"/>
        <v>737.7410665406002</v>
      </c>
      <c r="H50" s="12">
        <f t="shared" si="21"/>
        <v>718.3348185368181</v>
      </c>
      <c r="I50" s="12">
        <f t="shared" si="21"/>
        <v>698.3463830929227</v>
      </c>
      <c r="J50" s="12">
        <f t="shared" si="21"/>
        <v>677.7582945857105</v>
      </c>
      <c r="K50" s="12">
        <f t="shared" si="21"/>
        <v>656.5525634232818</v>
      </c>
      <c r="L50" s="12">
        <f t="shared" si="21"/>
        <v>634.7106603259801</v>
      </c>
    </row>
    <row r="51" spans="1:11" ht="12.7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2" ht="12.75">
      <c r="A52" s="10" t="s">
        <v>19</v>
      </c>
      <c r="B52" s="11">
        <v>-5000</v>
      </c>
      <c r="C52" s="12">
        <f>C50</f>
        <v>809.8760000000001</v>
      </c>
      <c r="D52" s="12">
        <f aca="true" t="shared" si="22" ref="D52:L52">D50</f>
        <v>792.6338000000002</v>
      </c>
      <c r="E52" s="12">
        <f t="shared" si="22"/>
        <v>774.8743340000001</v>
      </c>
      <c r="F52" s="12">
        <f t="shared" si="22"/>
        <v>756.5820840200001</v>
      </c>
      <c r="G52" s="12">
        <f t="shared" si="22"/>
        <v>737.7410665406002</v>
      </c>
      <c r="H52" s="12">
        <f t="shared" si="22"/>
        <v>718.3348185368181</v>
      </c>
      <c r="I52" s="12">
        <f t="shared" si="22"/>
        <v>698.3463830929227</v>
      </c>
      <c r="J52" s="12">
        <f t="shared" si="22"/>
        <v>677.7582945857105</v>
      </c>
      <c r="K52" s="12">
        <f t="shared" si="22"/>
        <v>656.5525634232818</v>
      </c>
      <c r="L52" s="12">
        <f t="shared" si="22"/>
        <v>634.7106603259801</v>
      </c>
    </row>
    <row r="53" spans="1:11" ht="12.7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ht="12.75">
      <c r="A54" s="10"/>
      <c r="B54" s="17" t="s">
        <v>20</v>
      </c>
      <c r="C54" s="18">
        <f>IRR(B52:L52)</f>
        <v>0.07774913820809776</v>
      </c>
      <c r="D54" s="11"/>
      <c r="E54" s="11"/>
      <c r="F54" s="11"/>
      <c r="G54" s="11"/>
      <c r="H54" s="11"/>
      <c r="I54" s="11"/>
      <c r="J54" s="11"/>
      <c r="K54" s="11"/>
    </row>
    <row r="56" spans="2:13" ht="12.75">
      <c r="B56" t="s">
        <v>36</v>
      </c>
      <c r="M56" s="27">
        <v>0.0777</v>
      </c>
    </row>
    <row r="58" ht="12.75">
      <c r="K58" s="28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Lester</dc:creator>
  <cp:keywords/>
  <dc:description/>
  <cp:lastModifiedBy>cc_lkumar</cp:lastModifiedBy>
  <dcterms:created xsi:type="dcterms:W3CDTF">2003-01-29T18:29:04Z</dcterms:created>
  <dcterms:modified xsi:type="dcterms:W3CDTF">2004-06-04T03:56:22Z</dcterms:modified>
  <cp:category/>
  <cp:version/>
  <cp:contentType/>
  <cp:contentStatus/>
</cp:coreProperties>
</file>