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35" windowWidth="11340" windowHeight="11640" activeTab="0"/>
  </bookViews>
  <sheets>
    <sheet name="Hcontact.xls" sheetId="1" r:id="rId1"/>
  </sheets>
  <definedNames>
    <definedName name="A0age">'Hcontact.xls'!$E$12</definedName>
    <definedName name="A0alt">'Hcontact.xls'!$E$3</definedName>
    <definedName name="A1age">'Hcontact.xls'!$E$13</definedName>
    <definedName name="A1alt">'Hcontact.xls'!$E$6</definedName>
    <definedName name="A2age">'Hcontact.xls'!$E$14</definedName>
    <definedName name="A2alt">'Hcontact.xls'!$E$7</definedName>
    <definedName name="A3age">'Hcontact.xls'!$E$15</definedName>
    <definedName name="A3alt">'Hcontact.xls'!$E$8</definedName>
    <definedName name="A4age">'Hcontact.xls'!$E$16</definedName>
    <definedName name="A4alt">'Hcontact.xls'!$E$9</definedName>
    <definedName name="A5age">'Hcontact.xls'!$E$17</definedName>
    <definedName name="A5alt">'Hcontact.xls'!$E$10</definedName>
    <definedName name="alpha">'Hcontact.xls'!$B$21</definedName>
    <definedName name="B0age">'Hcontact.xls'!$G$12</definedName>
    <definedName name="B0alt">'Hcontact.xls'!$G$3</definedName>
    <definedName name="B1age">'Hcontact.xls'!$G$13</definedName>
    <definedName name="B1alt">'Hcontact.xls'!$G$6</definedName>
    <definedName name="B2age">'Hcontact.xls'!$G$14</definedName>
    <definedName name="B2alt">'Hcontact.xls'!$G$7</definedName>
    <definedName name="B3age">'Hcontact.xls'!$G$15</definedName>
    <definedName name="B3alt">'Hcontact.xls'!$G$8</definedName>
    <definedName name="B4age">'Hcontact.xls'!$G$16</definedName>
    <definedName name="B4alt">'Hcontact.xls'!$G$9</definedName>
    <definedName name="B5age">'Hcontact.xls'!$G$17</definedName>
    <definedName name="B5alt">'Hcontact.xls'!$G$10</definedName>
    <definedName name="beta">'Hcontact.xls'!$B$22</definedName>
    <definedName name="cc">'Hcontact.xls'!$B$24</definedName>
    <definedName name="costheta">'Hcontact.xls'!$B$19</definedName>
    <definedName name="dd">'Hcontact.xls'!$B$25</definedName>
    <definedName name="DmDm">'Hcontact.xls'!#REF!</definedName>
    <definedName name="Ebar">'Hcontact.xls'!$B$14</definedName>
    <definedName name="Ee">'Hcontact.xls'!$B$17</definedName>
    <definedName name="Eone">'Hcontact.xls'!$B$13</definedName>
    <definedName name="Eroller">'Hcontact.xls'!$B$13</definedName>
    <definedName name="Etwo">'Hcontact.xls'!$B$14</definedName>
    <definedName name="F">'Hcontact.xls'!$B$10</definedName>
    <definedName name="Fpercent">'Hcontact.xls'!#REF!</definedName>
    <definedName name="L0age">'Hcontact.xls'!$I$12</definedName>
    <definedName name="L0alt">'Hcontact.xls'!$I$3</definedName>
    <definedName name="L1age">'Hcontact.xls'!$I$13</definedName>
    <definedName name="L1alt">'Hcontact.xls'!$I$6</definedName>
    <definedName name="L2age">'Hcontact.xls'!$I$14</definedName>
    <definedName name="L2alt">'Hcontact.xls'!$I$7</definedName>
    <definedName name="L3age">'Hcontact.xls'!$I$15</definedName>
    <definedName name="L3alt">'Hcontact.xls'!$I$8</definedName>
    <definedName name="L4age">'Hcontact.xls'!$I$16</definedName>
    <definedName name="L4alt">'Hcontact.xls'!$I$9</definedName>
    <definedName name="L5age">'Hcontact.xls'!$I$17</definedName>
    <definedName name="L5alt">'Hcontact.xls'!$I$10</definedName>
    <definedName name="lambda">'Hcontact.xls'!$B$23</definedName>
    <definedName name="mu">'Hcontact.xls'!#REF!</definedName>
    <definedName name="phi">'Hcontact.xls'!$B$11</definedName>
    <definedName name="Phi__degrees">'Hcontact.xls'!$B$11</definedName>
    <definedName name="Pmax">'Hcontact.xls'!$B$6</definedName>
    <definedName name="_xlnm.Print_Area" localSheetId="0">'Hcontact.xls'!$A$1:$D$30</definedName>
    <definedName name="re">'Hcontact.xls'!$B$18</definedName>
    <definedName name="Ronemaj">'Hcontact.xls'!$B$6</definedName>
    <definedName name="Ronemin">'Hcontact.xls'!$B$7</definedName>
    <definedName name="Rtwomaj">'Hcontact.xls'!$B$8</definedName>
    <definedName name="Rtwomin">'Hcontact.xls'!$B$9</definedName>
    <definedName name="theta_1">'Hcontact.xls'!$B$20</definedName>
    <definedName name="tm">'Hcontact.xls'!#REF!</definedName>
    <definedName name="vbar">'Hcontact.xls'!$B$16</definedName>
    <definedName name="vone">'Hcontact.xls'!$B$15</definedName>
    <definedName name="vroller">'Hcontact.xls'!$B$15</definedName>
    <definedName name="vtwo">'Hcontact.xls'!$B$16</definedName>
    <definedName name="Xpercent">'Hcontact.xls'!#REF!</definedName>
  </definedNames>
  <calcPr fullCalcOnLoad="1"/>
</workbook>
</file>

<file path=xl/sharedStrings.xml><?xml version="1.0" encoding="utf-8"?>
<sst xmlns="http://schemas.openxmlformats.org/spreadsheetml/2006/main" count="28" uniqueCount="28">
  <si>
    <t>Contact stress between bodies</t>
  </si>
  <si>
    <t>Enter numbers in bold</t>
  </si>
  <si>
    <t>Be consistent with units!!</t>
  </si>
  <si>
    <t>Ronemaj</t>
  </si>
  <si>
    <t>Ronemin</t>
  </si>
  <si>
    <t>Rtwomaj</t>
  </si>
  <si>
    <t>Rtwomin</t>
  </si>
  <si>
    <t>Applied load F</t>
  </si>
  <si>
    <t>Phi (degrees)</t>
  </si>
  <si>
    <t>Max contact stress</t>
  </si>
  <si>
    <t>Elastic modulus Eone</t>
  </si>
  <si>
    <t>Elastic modulus Etwo</t>
  </si>
  <si>
    <t>Poisson's ratio vone</t>
  </si>
  <si>
    <t>Poisson's ratio vtwo</t>
  </si>
  <si>
    <t>Equivelent modulus Ee</t>
  </si>
  <si>
    <t>Equivelent radius Re</t>
  </si>
  <si>
    <t>costheta</t>
  </si>
  <si>
    <t>theta</t>
  </si>
  <si>
    <t>alpha</t>
  </si>
  <si>
    <t>beta</t>
  </si>
  <si>
    <t>lambda</t>
  </si>
  <si>
    <t>ellipse c</t>
  </si>
  <si>
    <t>ellipse d</t>
  </si>
  <si>
    <t>Contact pressure</t>
  </si>
  <si>
    <t>Stress ratio (must be less than 1)</t>
  </si>
  <si>
    <t>Deflection at the one contact interface</t>
  </si>
  <si>
    <t xml:space="preserve">    Deflection (µunits)</t>
  </si>
  <si>
    <t>Stiffness (load/µunits)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</si>
</sst>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ms Rmn"/>
      <family val="0"/>
    </font>
    <font>
      <sz val="12"/>
      <name val="Tms Rmn"/>
      <family val="0"/>
    </font>
    <font>
      <sz val="12"/>
      <color indexed="10"/>
      <name val="Tms Rmn"/>
      <family val="0"/>
    </font>
    <font>
      <b/>
      <sz val="12"/>
      <color indexed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1" fontId="4" fillId="0" borderId="0" xfId="0" applyNumberFormat="1" applyFont="1" applyAlignment="1">
      <alignment/>
    </xf>
    <xf numFmtId="0" fontId="4" fillId="0" borderId="0" xfId="0" applyFont="1" applyAlignment="1">
      <alignment/>
    </xf>
    <xf numFmtId="1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3.75390625" style="5" customWidth="1"/>
    <col min="2" max="2" width="18.25390625" style="4" customWidth="1"/>
    <col min="3" max="3" width="20.875" style="0" customWidth="1"/>
    <col min="4" max="4" width="11.75390625" style="0" customWidth="1"/>
    <col min="5" max="5" width="12.25390625" style="0" customWidth="1"/>
    <col min="6" max="6" width="12.375" style="0" customWidth="1"/>
    <col min="7" max="12" width="11.375" style="0" customWidth="1"/>
    <col min="13" max="13" width="10.75390625" style="2" customWidth="1"/>
    <col min="14" max="14" width="12.125" style="2" customWidth="1"/>
    <col min="15" max="18" width="10.75390625" style="2" customWidth="1"/>
    <col min="19" max="16384" width="11.375" style="0" customWidth="1"/>
  </cols>
  <sheetData>
    <row r="1" spans="1:18" ht="15.75">
      <c r="A1" s="3" t="s">
        <v>0</v>
      </c>
      <c r="M1"/>
      <c r="N1"/>
      <c r="O1"/>
      <c r="P1"/>
      <c r="Q1"/>
      <c r="R1"/>
    </row>
    <row r="2" spans="1:18" ht="15.75">
      <c r="A2" s="3" t="s">
        <v>1</v>
      </c>
      <c r="M2"/>
      <c r="N2"/>
      <c r="O2"/>
      <c r="P2"/>
      <c r="Q2"/>
      <c r="R2"/>
    </row>
    <row r="3" spans="1:18" ht="15.75">
      <c r="A3" s="3" t="s">
        <v>2</v>
      </c>
      <c r="M3"/>
      <c r="N3"/>
      <c r="O3"/>
      <c r="P3"/>
      <c r="Q3"/>
      <c r="R3"/>
    </row>
    <row r="4" spans="1:18" ht="15.75">
      <c r="A4" s="16"/>
      <c r="E4" s="17"/>
      <c r="G4" s="18"/>
      <c r="H4" s="4"/>
      <c r="I4" s="4"/>
      <c r="J4" s="4"/>
      <c r="K4" s="4"/>
      <c r="L4" s="4"/>
      <c r="M4"/>
      <c r="N4"/>
      <c r="O4"/>
      <c r="P4"/>
      <c r="Q4"/>
      <c r="R4"/>
    </row>
    <row r="5" spans="1:18" ht="15.75">
      <c r="A5" s="16"/>
      <c r="E5" s="17"/>
      <c r="G5" s="18"/>
      <c r="H5" s="4"/>
      <c r="I5" s="4"/>
      <c r="J5" s="4"/>
      <c r="K5" s="4"/>
      <c r="L5" s="4"/>
      <c r="M5"/>
      <c r="N5"/>
      <c r="O5"/>
      <c r="P5"/>
      <c r="Q5"/>
      <c r="R5"/>
    </row>
    <row r="6" spans="1:18" ht="15.75">
      <c r="A6" s="5" t="s">
        <v>3</v>
      </c>
      <c r="B6" s="6">
        <v>1000000</v>
      </c>
      <c r="M6"/>
      <c r="N6"/>
      <c r="O6"/>
      <c r="P6"/>
      <c r="Q6"/>
      <c r="R6"/>
    </row>
    <row r="7" spans="1:18" ht="15.75">
      <c r="A7" s="5" t="s">
        <v>4</v>
      </c>
      <c r="B7" s="6">
        <f>B6</f>
        <v>1000000</v>
      </c>
      <c r="M7"/>
      <c r="N7"/>
      <c r="O7"/>
      <c r="P7"/>
      <c r="Q7"/>
      <c r="R7"/>
    </row>
    <row r="8" spans="1:18" ht="15.75">
      <c r="A8" s="5" t="s">
        <v>5</v>
      </c>
      <c r="B8" s="10">
        <v>2</v>
      </c>
      <c r="M8"/>
      <c r="N8"/>
      <c r="O8"/>
      <c r="P8"/>
      <c r="Q8"/>
      <c r="R8"/>
    </row>
    <row r="9" spans="1:18" ht="15.75">
      <c r="A9" s="5" t="s">
        <v>6</v>
      </c>
      <c r="B9" s="10">
        <v>2</v>
      </c>
      <c r="M9"/>
      <c r="N9"/>
      <c r="O9"/>
      <c r="P9"/>
      <c r="Q9"/>
      <c r="R9"/>
    </row>
    <row r="10" spans="1:18" ht="15.75">
      <c r="A10" s="5" t="s">
        <v>7</v>
      </c>
      <c r="B10" s="13">
        <v>600</v>
      </c>
      <c r="M10"/>
      <c r="N10"/>
      <c r="O10"/>
      <c r="P10"/>
      <c r="Q10"/>
      <c r="R10"/>
    </row>
    <row r="11" spans="1:18" ht="15.75">
      <c r="A11" s="5" t="s">
        <v>8</v>
      </c>
      <c r="B11" s="7">
        <v>0</v>
      </c>
      <c r="M11"/>
      <c r="N11"/>
      <c r="O11"/>
      <c r="P11"/>
      <c r="Q11"/>
      <c r="R11"/>
    </row>
    <row r="12" spans="1:18" ht="15.75">
      <c r="A12" s="5" t="s">
        <v>9</v>
      </c>
      <c r="B12" s="13">
        <f>300000</f>
        <v>300000</v>
      </c>
      <c r="M12"/>
      <c r="N12"/>
      <c r="O12"/>
      <c r="P12"/>
      <c r="Q12"/>
      <c r="R12"/>
    </row>
    <row r="13" spans="1:18" ht="15.75">
      <c r="A13" s="5" t="s">
        <v>10</v>
      </c>
      <c r="B13" s="6">
        <v>30000000</v>
      </c>
      <c r="M13"/>
      <c r="N13"/>
      <c r="O13"/>
      <c r="P13"/>
      <c r="Q13"/>
      <c r="R13"/>
    </row>
    <row r="14" spans="1:18" ht="15.75">
      <c r="A14" s="5" t="s">
        <v>11</v>
      </c>
      <c r="B14" s="6">
        <v>30000000</v>
      </c>
      <c r="M14"/>
      <c r="N14"/>
      <c r="O14"/>
      <c r="P14"/>
      <c r="Q14"/>
      <c r="R14"/>
    </row>
    <row r="15" spans="1:18" ht="15.75">
      <c r="A15" s="5" t="s">
        <v>12</v>
      </c>
      <c r="B15" s="7">
        <v>0.3</v>
      </c>
      <c r="M15"/>
      <c r="N15"/>
      <c r="O15"/>
      <c r="P15"/>
      <c r="Q15"/>
      <c r="R15"/>
    </row>
    <row r="16" spans="1:18" ht="15.75">
      <c r="A16" s="5" t="s">
        <v>13</v>
      </c>
      <c r="B16" s="7">
        <v>0.3</v>
      </c>
      <c r="M16"/>
      <c r="N16"/>
      <c r="O16"/>
      <c r="P16"/>
      <c r="Q16"/>
      <c r="R16"/>
    </row>
    <row r="17" spans="1:18" ht="15.75">
      <c r="A17" s="5" t="s">
        <v>14</v>
      </c>
      <c r="B17" s="8">
        <f>1/((1-vone^2)/Eone+(1-vtwo^2)/Etwo)</f>
        <v>16483516.483516483</v>
      </c>
      <c r="M17"/>
      <c r="N17"/>
      <c r="O17"/>
      <c r="P17"/>
      <c r="Q17"/>
      <c r="R17"/>
    </row>
    <row r="18" spans="1:18" ht="15.75">
      <c r="A18" s="5" t="s">
        <v>15</v>
      </c>
      <c r="B18" s="14">
        <f>1/(1/Ronemaj+1/Ronemin+1/Rtwomaj+1/Rtwomin)</f>
        <v>0.9999980000040002</v>
      </c>
      <c r="M18"/>
      <c r="N18"/>
      <c r="O18"/>
      <c r="P18"/>
      <c r="Q18"/>
      <c r="R18"/>
    </row>
    <row r="19" spans="1:18" ht="15.75">
      <c r="A19" s="5" t="s">
        <v>16</v>
      </c>
      <c r="B19" s="14">
        <f>re*SQRT((1/Ronemaj-1/Ronemin)^2+(1/Rtwomaj-1/Rtwomin)^2+2*(1/Ronemaj-1/Ronemin)*(1/Rtwomaj-1/Rtwomin)*COS(2*phi*PI()/180))</f>
        <v>0</v>
      </c>
      <c r="M19"/>
      <c r="N19"/>
      <c r="O19"/>
      <c r="P19"/>
      <c r="Q19"/>
      <c r="R19"/>
    </row>
    <row r="20" spans="1:18" ht="15.75">
      <c r="A20" s="5" t="s">
        <v>17</v>
      </c>
      <c r="B20" s="14">
        <f>ACOS(B19)</f>
        <v>1.5707963267948966</v>
      </c>
      <c r="M20"/>
      <c r="N20"/>
      <c r="O20"/>
      <c r="P20"/>
      <c r="Q20"/>
      <c r="R20"/>
    </row>
    <row r="21" spans="1:18" ht="15.75">
      <c r="A21" s="5" t="s">
        <v>18</v>
      </c>
      <c r="B21" s="15">
        <f>1.939*2.71831^(-5.26*theta_1)+1.78*2.71831^(-1.09*theta_1)+0.723/theta_1+0.221</f>
        <v>1.0030145953604</v>
      </c>
      <c r="M21"/>
      <c r="N21"/>
      <c r="O21"/>
      <c r="P21"/>
      <c r="Q21"/>
      <c r="R21"/>
    </row>
    <row r="22" spans="1:18" ht="15.75">
      <c r="A22" s="5" t="s">
        <v>19</v>
      </c>
      <c r="B22" s="15">
        <f>35.228*2.71831^(-0.98*theta_1)-32.424*2.71831^(-1.0475*theta_1)+1.486*theta_1-2.634</f>
        <v>1.0014084128731353</v>
      </c>
      <c r="M22"/>
      <c r="N22"/>
      <c r="O22"/>
      <c r="P22"/>
      <c r="Q22"/>
      <c r="R22"/>
    </row>
    <row r="23" spans="1:18" ht="15.75">
      <c r="A23" s="5" t="s">
        <v>20</v>
      </c>
      <c r="B23" s="15">
        <f>-0.214*2.71831^(-4.95*theta_1)-0.179*theta_1^2+0.555*theta_1+0.319</f>
        <v>0.7490373083770202</v>
      </c>
      <c r="M23"/>
      <c r="N23"/>
      <c r="O23"/>
      <c r="P23"/>
      <c r="Q23"/>
      <c r="R23"/>
    </row>
    <row r="24" spans="1:18" ht="15.75">
      <c r="A24" s="5" t="s">
        <v>21</v>
      </c>
      <c r="B24" s="8">
        <f>alpha*(1.5*F*re/Ee)^0.333333</f>
        <v>0.03805157157391215</v>
      </c>
      <c r="M24"/>
      <c r="N24"/>
      <c r="O24"/>
      <c r="P24"/>
      <c r="Q24"/>
      <c r="R24"/>
    </row>
    <row r="25" spans="1:11" s="1" customFormat="1" ht="15.75">
      <c r="A25" s="5" t="s">
        <v>22</v>
      </c>
      <c r="B25" s="8">
        <f>beta*(1.5*F*re/Ee)^0.333333</f>
        <v>0.03799063749762092</v>
      </c>
      <c r="C25"/>
      <c r="D25"/>
      <c r="E25"/>
      <c r="F25"/>
      <c r="G25"/>
      <c r="H25"/>
      <c r="I25"/>
      <c r="J25"/>
      <c r="K25"/>
    </row>
    <row r="26" spans="1:11" s="1" customFormat="1" ht="15.75">
      <c r="A26" s="5" t="s">
        <v>23</v>
      </c>
      <c r="B26" s="8">
        <f>3*F/(2*PI()*cc*dd)</f>
        <v>198172.53148591056</v>
      </c>
      <c r="C26"/>
      <c r="D26"/>
      <c r="E26"/>
      <c r="F26"/>
      <c r="G26"/>
      <c r="H26"/>
      <c r="I26"/>
      <c r="J26"/>
      <c r="K26"/>
    </row>
    <row r="27" spans="1:11" s="1" customFormat="1" ht="15.75">
      <c r="A27" s="5" t="s">
        <v>24</v>
      </c>
      <c r="B27" s="11">
        <f>B26/B12</f>
        <v>0.6605751049530352</v>
      </c>
      <c r="C27"/>
      <c r="D27"/>
      <c r="E27"/>
      <c r="F27"/>
      <c r="G27"/>
      <c r="H27"/>
      <c r="I27"/>
      <c r="J27"/>
      <c r="K27"/>
    </row>
    <row r="28" spans="1:2" ht="15.75">
      <c r="A28" s="5" t="s">
        <v>25</v>
      </c>
      <c r="B28" s="8"/>
    </row>
    <row r="29" spans="1:2" ht="15.75">
      <c r="A29" s="5" t="s">
        <v>26</v>
      </c>
      <c r="B29" s="9">
        <f>1000000*lambda*(2*F^2/(3*re*Ee^2))^0.33333</f>
        <v>718.7387969087797</v>
      </c>
    </row>
    <row r="30" spans="1:2" ht="15.75">
      <c r="A30" s="5" t="s">
        <v>27</v>
      </c>
      <c r="B30" s="12">
        <f>B10/B29</f>
        <v>0.8347956205794611</v>
      </c>
    </row>
    <row r="33" ht="15.75">
      <c r="B33" s="4">
        <f>0.707/8</f>
        <v>0.088375</v>
      </c>
    </row>
  </sheetData>
  <sheetProtection password="E53C"/>
  <printOptions gridLines="1" headings="1"/>
  <pageMargins left="0.75" right="0.75" top="1" bottom="1" header="0.5" footer="0.5"/>
  <pageSetup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Sapient</cp:lastModifiedBy>
  <cp:lastPrinted>1998-02-09T16:08:50Z</cp:lastPrinted>
  <dcterms:created xsi:type="dcterms:W3CDTF">2003-06-09T10:19:06Z</dcterms:created>
  <dcterms:modified xsi:type="dcterms:W3CDTF">2003-06-09T10:19:06Z</dcterms:modified>
  <cp:category/>
  <cp:version/>
  <cp:contentType/>
  <cp:contentStatus/>
</cp:coreProperties>
</file>