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4640" windowWidth="20640" windowHeight="11420" tabRatio="586" activeTab="0"/>
  </bookViews>
  <sheets>
    <sheet name="Sheet1" sheetId="1" r:id="rId1"/>
    <sheet name="Sheet2" sheetId="2" r:id="rId2"/>
    <sheet name="DV Utility" sheetId="3" r:id="rId3"/>
    <sheet name="Capability Utility" sheetId="4" r:id="rId4"/>
    <sheet name="Weightings" sheetId="5" r:id="rId5"/>
    <sheet name="Pareto types" sheetId="6" r:id="rId6"/>
    <sheet name="Propulsion" sheetId="7" r:id="rId7"/>
    <sheet name="Capability" sheetId="8" r:id="rId8"/>
    <sheet name="Fuel Load" sheetId="9" r:id="rId9"/>
    <sheet name="vs specific designs" sheetId="10" r:id="rId10"/>
    <sheet name="Tender Trades" sheetId="11" r:id="rId11"/>
    <sheet name="GTO Tug Trades" sheetId="12" r:id="rId12"/>
    <sheet name="BW Pareto" sheetId="13" r:id="rId13"/>
    <sheet name="Corner Cap" sheetId="14" r:id="rId14"/>
    <sheet name="Corner spec" sheetId="15" r:id="rId15"/>
  </sheets>
  <definedNames/>
  <calcPr fullCalcOnLoad="1"/>
</workbook>
</file>

<file path=xl/sharedStrings.xml><?xml version="1.0" encoding="utf-8"?>
<sst xmlns="http://schemas.openxmlformats.org/spreadsheetml/2006/main" count="373" uniqueCount="83">
  <si>
    <t>Quick look trade space</t>
  </si>
  <si>
    <t>Capability</t>
  </si>
  <si>
    <t>Propulsion</t>
  </si>
  <si>
    <t xml:space="preserve">Propellent </t>
  </si>
  <si>
    <t>Payload mass</t>
  </si>
  <si>
    <t>ISP</t>
  </si>
  <si>
    <t>Fast?</t>
  </si>
  <si>
    <t>Prop. Mass</t>
  </si>
  <si>
    <t>Bus Mass</t>
  </si>
  <si>
    <t>Dry Mass</t>
  </si>
  <si>
    <t>Total Mass</t>
  </si>
  <si>
    <t>Delta V</t>
  </si>
  <si>
    <t>Fast Mission</t>
  </si>
  <si>
    <t>Slow Mission</t>
  </si>
  <si>
    <t>Low</t>
  </si>
  <si>
    <t>Storable bi</t>
  </si>
  <si>
    <t>Y</t>
  </si>
  <si>
    <t>Propulsion systems</t>
  </si>
  <si>
    <t>Type</t>
  </si>
  <si>
    <t>Isp</t>
  </si>
  <si>
    <t>Base Mass</t>
  </si>
  <si>
    <t>Mass Frac</t>
  </si>
  <si>
    <t>Cryo</t>
  </si>
  <si>
    <t>Electric</t>
  </si>
  <si>
    <t>Nuclear</t>
  </si>
  <si>
    <t>N</t>
  </si>
  <si>
    <t>Payload support Mass Fraction</t>
  </si>
  <si>
    <t>Capabilities</t>
  </si>
  <si>
    <t>Payload Mass</t>
  </si>
  <si>
    <t>Medium</t>
  </si>
  <si>
    <t>High</t>
  </si>
  <si>
    <t>Extreme</t>
  </si>
  <si>
    <t>Value Weighting</t>
  </si>
  <si>
    <t>Value</t>
  </si>
  <si>
    <t>DeltaV</t>
  </si>
  <si>
    <t>Fast</t>
  </si>
  <si>
    <t>Cap. Value</t>
  </si>
  <si>
    <t>Delta V Value</t>
  </si>
  <si>
    <t>DV</t>
  </si>
  <si>
    <t>a</t>
  </si>
  <si>
    <t>b</t>
  </si>
  <si>
    <t>(v=a+bDV)</t>
  </si>
  <si>
    <t>vc</t>
  </si>
  <si>
    <t>DV Value</t>
  </si>
  <si>
    <t>Fast Value</t>
  </si>
  <si>
    <t>Wet</t>
  </si>
  <si>
    <t>Dry</t>
  </si>
  <si>
    <t>cost (K$/kg)</t>
  </si>
  <si>
    <t>Cost ($M)</t>
  </si>
  <si>
    <t>bi</t>
  </si>
  <si>
    <t>cryo</t>
  </si>
  <si>
    <t>elec</t>
  </si>
  <si>
    <t>nuc</t>
  </si>
  <si>
    <t>Freebird</t>
  </si>
  <si>
    <t>Biprop GEO tug</t>
  </si>
  <si>
    <t>Cryo GEO tug</t>
  </si>
  <si>
    <t>Electric GEO Cruiser</t>
  </si>
  <si>
    <t>LEO 3 tender</t>
  </si>
  <si>
    <t>LEO 2 tender</t>
  </si>
  <si>
    <t>LEO 1 tender</t>
  </si>
  <si>
    <t>GEO tender</t>
  </si>
  <si>
    <t>LEO 4 tender</t>
  </si>
  <si>
    <t>LEO 4A tender</t>
  </si>
  <si>
    <t>This is a parking lot for DV utility curves.  Paste them into the main sheet to activate</t>
  </si>
  <si>
    <t>#2 a good one for oneshot "tugs" - big impulsive payoffs for making GEO, GEO return</t>
  </si>
  <si>
    <t>#1 a diminishing returns curve, with knees at GEO and GEO return</t>
  </si>
  <si>
    <t>#3 special for GEO tenders - no payoff at all until you insert into GEO.  Assumes launch vehicle leaves you in GTO</t>
  </si>
  <si>
    <t>#4 linear payoff out to absurd values (good for evaluating MONSTER systems)</t>
  </si>
  <si>
    <t>Roshi's Mothership</t>
  </si>
  <si>
    <t>tender (general) DV utilities</t>
  </si>
  <si>
    <t>geo centric dv utilitys</t>
  </si>
  <si>
    <t>monster (high demand) DV utilities</t>
  </si>
  <si>
    <t>Electric GEO tug</t>
  </si>
  <si>
    <t xml:space="preserve">Specific Designs </t>
  </si>
  <si>
    <t>Constants</t>
  </si>
  <si>
    <t>Design vector</t>
  </si>
  <si>
    <t>Note: The word Value should in general be replaced by "utility"</t>
  </si>
  <si>
    <t xml:space="preserve">Attribute </t>
  </si>
  <si>
    <t>Attribute</t>
  </si>
  <si>
    <t>Intermediate Vars</t>
  </si>
  <si>
    <t>Utilities</t>
  </si>
  <si>
    <t>Cost</t>
  </si>
  <si>
    <t>Specific  mission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</si>
</sst>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3.75"/>
      <name val="Geneva"/>
      <family val="0"/>
    </font>
    <font>
      <sz val="12"/>
      <name val="Geneva"/>
      <family val="0"/>
    </font>
    <font>
      <sz val="8.25"/>
      <name val="Geneva"/>
      <family val="0"/>
    </font>
    <font>
      <b/>
      <sz val="11.75"/>
      <name val="Geneva"/>
      <family val="0"/>
    </font>
    <font>
      <sz val="11.75"/>
      <name val="Geneva"/>
      <family val="0"/>
    </font>
    <font>
      <b/>
      <sz val="14"/>
      <name val="Geneva"/>
      <family val="0"/>
    </font>
    <font>
      <sz val="10.25"/>
      <name val="Geneva"/>
      <family val="0"/>
    </font>
    <font>
      <sz val="14"/>
      <name val="Geneva"/>
      <family val="0"/>
    </font>
    <font>
      <b/>
      <sz val="12"/>
      <name val="Geneva"/>
      <family val="0"/>
    </font>
    <font>
      <b/>
      <sz val="10.75"/>
      <name val="Geneva"/>
      <family val="0"/>
    </font>
    <font>
      <sz val="10.75"/>
      <name val="Geneva"/>
      <family val="0"/>
    </font>
    <font>
      <sz val="18"/>
      <name val="Geneva"/>
      <family val="0"/>
    </font>
    <font>
      <sz val="14"/>
      <name val="Arial"/>
      <family val="0"/>
    </font>
    <font>
      <b/>
      <sz val="18"/>
      <name val="Arial"/>
      <family val="0"/>
    </font>
    <font>
      <sz val="15.75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6375"/>
          <c:w val="0.8667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Sheet1!$AD$15:$AD$55</c:f>
              <c:numCache>
                <c:ptCount val="41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  <c:pt idx="11">
                  <c:v>3300</c:v>
                </c:pt>
                <c:pt idx="12">
                  <c:v>3600</c:v>
                </c:pt>
                <c:pt idx="13">
                  <c:v>3900</c:v>
                </c:pt>
                <c:pt idx="14">
                  <c:v>4200</c:v>
                </c:pt>
                <c:pt idx="15">
                  <c:v>4500</c:v>
                </c:pt>
                <c:pt idx="16">
                  <c:v>4800</c:v>
                </c:pt>
                <c:pt idx="17">
                  <c:v>5100</c:v>
                </c:pt>
                <c:pt idx="18">
                  <c:v>5400</c:v>
                </c:pt>
                <c:pt idx="19">
                  <c:v>5700</c:v>
                </c:pt>
                <c:pt idx="20">
                  <c:v>6000</c:v>
                </c:pt>
                <c:pt idx="21">
                  <c:v>6300</c:v>
                </c:pt>
                <c:pt idx="22">
                  <c:v>6600</c:v>
                </c:pt>
                <c:pt idx="23">
                  <c:v>6900</c:v>
                </c:pt>
                <c:pt idx="24">
                  <c:v>7200</c:v>
                </c:pt>
                <c:pt idx="25">
                  <c:v>7500</c:v>
                </c:pt>
                <c:pt idx="26">
                  <c:v>7800</c:v>
                </c:pt>
                <c:pt idx="27">
                  <c:v>8100</c:v>
                </c:pt>
                <c:pt idx="28">
                  <c:v>8400</c:v>
                </c:pt>
                <c:pt idx="29">
                  <c:v>8700</c:v>
                </c:pt>
                <c:pt idx="30">
                  <c:v>9000</c:v>
                </c:pt>
                <c:pt idx="31">
                  <c:v>9300</c:v>
                </c:pt>
                <c:pt idx="32">
                  <c:v>9600</c:v>
                </c:pt>
                <c:pt idx="33">
                  <c:v>9900</c:v>
                </c:pt>
                <c:pt idx="34">
                  <c:v>10200</c:v>
                </c:pt>
                <c:pt idx="35">
                  <c:v>10500</c:v>
                </c:pt>
                <c:pt idx="36">
                  <c:v>10800</c:v>
                </c:pt>
                <c:pt idx="37">
                  <c:v>11100</c:v>
                </c:pt>
                <c:pt idx="38">
                  <c:v>11400</c:v>
                </c:pt>
                <c:pt idx="39">
                  <c:v>11700</c:v>
                </c:pt>
                <c:pt idx="40">
                  <c:v>12000</c:v>
                </c:pt>
              </c:numCache>
            </c:numRef>
          </c:xVal>
          <c:yVal>
            <c:numRef>
              <c:f>Sheet1!$AE$15:$AE$55</c:f>
              <c:numCache>
                <c:ptCount val="41"/>
                <c:pt idx="0">
                  <c:v>0</c:v>
                </c:pt>
                <c:pt idx="1">
                  <c:v>0.04883720930232558</c:v>
                </c:pt>
                <c:pt idx="2">
                  <c:v>0.09767441860465116</c:v>
                </c:pt>
                <c:pt idx="3">
                  <c:v>0.14651162790697675</c:v>
                </c:pt>
                <c:pt idx="4">
                  <c:v>0.19534883720930232</c:v>
                </c:pt>
                <c:pt idx="5">
                  <c:v>0.2441860465116279</c:v>
                </c:pt>
                <c:pt idx="6">
                  <c:v>0.2930232558139535</c:v>
                </c:pt>
                <c:pt idx="7">
                  <c:v>0.34186046511627904</c:v>
                </c:pt>
                <c:pt idx="8">
                  <c:v>0.39069767441860465</c:v>
                </c:pt>
                <c:pt idx="9">
                  <c:v>0.4395348837209302</c:v>
                </c:pt>
                <c:pt idx="10">
                  <c:v>0.4883720930232558</c:v>
                </c:pt>
                <c:pt idx="11">
                  <c:v>0.5372093023255814</c:v>
                </c:pt>
                <c:pt idx="12">
                  <c:v>0.586046511627907</c:v>
                </c:pt>
                <c:pt idx="13">
                  <c:v>0.6348837209302326</c:v>
                </c:pt>
                <c:pt idx="14">
                  <c:v>0.6837209302325581</c:v>
                </c:pt>
                <c:pt idx="15">
                  <c:v>0.71</c:v>
                </c:pt>
                <c:pt idx="16">
                  <c:v>0.725</c:v>
                </c:pt>
                <c:pt idx="17">
                  <c:v>0.74</c:v>
                </c:pt>
                <c:pt idx="18">
                  <c:v>0.755</c:v>
                </c:pt>
                <c:pt idx="19">
                  <c:v>0.77</c:v>
                </c:pt>
                <c:pt idx="20">
                  <c:v>0.785</c:v>
                </c:pt>
                <c:pt idx="21">
                  <c:v>0.8</c:v>
                </c:pt>
                <c:pt idx="22">
                  <c:v>0.815</c:v>
                </c:pt>
                <c:pt idx="23">
                  <c:v>0.8300000000000001</c:v>
                </c:pt>
                <c:pt idx="24">
                  <c:v>0.845</c:v>
                </c:pt>
                <c:pt idx="25">
                  <c:v>0.86</c:v>
                </c:pt>
                <c:pt idx="26">
                  <c:v>0.875</c:v>
                </c:pt>
                <c:pt idx="27">
                  <c:v>0.89</c:v>
                </c:pt>
                <c:pt idx="28">
                  <c:v>0.9027027027027027</c:v>
                </c:pt>
                <c:pt idx="29">
                  <c:v>0.9108108108108108</c:v>
                </c:pt>
                <c:pt idx="30">
                  <c:v>0.918918918918919</c:v>
                </c:pt>
                <c:pt idx="31">
                  <c:v>0.927027027027027</c:v>
                </c:pt>
                <c:pt idx="32">
                  <c:v>0.9351351351351351</c:v>
                </c:pt>
                <c:pt idx="33">
                  <c:v>0.9432432432432433</c:v>
                </c:pt>
                <c:pt idx="34">
                  <c:v>0.9513513513513514</c:v>
                </c:pt>
                <c:pt idx="35">
                  <c:v>0.9594594594594594</c:v>
                </c:pt>
                <c:pt idx="36">
                  <c:v>0.9675675675675676</c:v>
                </c:pt>
                <c:pt idx="37">
                  <c:v>0.9756756756756757</c:v>
                </c:pt>
                <c:pt idx="38">
                  <c:v>0.9837837837837838</c:v>
                </c:pt>
                <c:pt idx="39">
                  <c:v>0.9918918918918919</c:v>
                </c:pt>
                <c:pt idx="4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LEO-GEO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Sheet1!$AD$57:$AD$58</c:f>
              <c:numCache>
                <c:ptCount val="2"/>
                <c:pt idx="0">
                  <c:v>4200</c:v>
                </c:pt>
                <c:pt idx="1">
                  <c:v>4200</c:v>
                </c:pt>
              </c:numCache>
            </c:numRef>
          </c:xVal>
          <c:yVal>
            <c:numRef>
              <c:f>Sheet1!$AE$57:$AE$58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LEO-GEO 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Sheet1!$AD$60:$AD$61</c:f>
              <c:numCache>
                <c:ptCount val="2"/>
                <c:pt idx="0">
                  <c:v>8200</c:v>
                </c:pt>
                <c:pt idx="1">
                  <c:v>8200</c:v>
                </c:pt>
              </c:numCache>
            </c:numRef>
          </c:xVal>
          <c:yVal>
            <c:numRef>
              <c:f>Sheet1!$AE$60:$AE$61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43846748"/>
        <c:axId val="59076413"/>
      </c:scatterChart>
      <c:valAx>
        <c:axId val="43846748"/>
        <c:scaling>
          <c:orientation val="minMax"/>
          <c:max val="1200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Delta-V (m/sec)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59076413"/>
        <c:crosses val="autoZero"/>
        <c:crossBetween val="midCat"/>
        <c:dispUnits/>
      </c:valAx>
      <c:valAx>
        <c:axId val="5907641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Delta-V Utility Vv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75" b="0" i="0" u="none" baseline="0"/>
            </a:pPr>
          </a:p>
        </c:txPr>
        <c:crossAx val="43846748"/>
        <c:crossesAt val="0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915"/>
          <c:w val="0.6475"/>
          <c:h val="0.772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Sheet1!$U$15:$U$22</c:f>
              <c:numCache>
                <c:ptCount val="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</c:numCache>
            </c:numRef>
          </c:xVal>
          <c:yVal>
            <c:numRef>
              <c:f>Sheet1!$V$15:$V$22</c:f>
              <c:numCache>
                <c:ptCount val="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Sheet1!$W$23:$W$30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Sheet1!$X$23:$X$30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Sheet1!$Y$31:$Y$38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Sheet1!$Z$31:$Z$38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Sheet1!$AA$39:$AA$46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Sheet1!$AB$39:$AB$46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8"/>
          <c:order val="4"/>
          <c:tx>
            <c:v>Biprop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Sheet1!$AF$155</c:f>
              <c:strCache>
                <c:ptCount val="1"/>
                <c:pt idx="0">
                  <c:v>Electric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Sheet1!$S$155</c:f>
              <c:numCache>
                <c:ptCount val="1"/>
                <c:pt idx="0">
                  <c:v>0.6540885546431868</c:v>
                </c:pt>
              </c:numCache>
            </c:numRef>
          </c:xVal>
          <c:yVal>
            <c:numRef>
              <c:f>Sheet1!$T$155</c:f>
              <c:numCache>
                <c:ptCount val="1"/>
                <c:pt idx="0">
                  <c:v>126.13</c:v>
                </c:pt>
              </c:numCache>
            </c:numRef>
          </c:yVal>
          <c:smooth val="0"/>
        </c:ser>
        <c:ser>
          <c:idx val="11"/>
          <c:order val="7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axId val="55867382"/>
        <c:axId val="33044391"/>
      </c:scatterChart>
      <c:valAx>
        <c:axId val="5586738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3044391"/>
        <c:crosses val="autoZero"/>
        <c:crossBetween val="midCat"/>
        <c:dispUnits/>
      </c:valAx>
      <c:valAx>
        <c:axId val="3304439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58673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268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"/>
          <c:y val="0.0975"/>
          <c:w val="0.742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28964064"/>
        <c:axId val="59349985"/>
      </c:scatterChart>
      <c:valAx>
        <c:axId val="2896406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Geneva"/>
                <a:ea typeface="Geneva"/>
                <a:cs typeface="Geneva"/>
              </a:defRPr>
            </a:pPr>
          </a:p>
        </c:txPr>
        <c:crossAx val="59349985"/>
        <c:crosses val="autoZero"/>
        <c:crossBetween val="midCat"/>
        <c:dispUnits/>
      </c:valAx>
      <c:valAx>
        <c:axId val="5934998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Geneva"/>
                <a:ea typeface="Geneva"/>
                <a:cs typeface="Geneva"/>
              </a:defRPr>
            </a:pPr>
          </a:p>
        </c:txPr>
        <c:crossAx val="28964064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075"/>
          <c:y val="0.21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Geneva"/>
                <a:ea typeface="Geneva"/>
                <a:cs typeface="Geneva"/>
              </a:rPr>
              <a:t>Capabilities</a:t>
            </a:r>
          </a:p>
        </c:rich>
      </c:tx>
      <c:layout>
        <c:manualLayout>
          <c:xMode val="factor"/>
          <c:yMode val="factor"/>
          <c:x val="0.02075"/>
          <c:y val="0.1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25"/>
          <c:y val="0.2275"/>
          <c:w val="0.468"/>
          <c:h val="0.48"/>
        </c:manualLayout>
      </c:layout>
      <c:scatterChart>
        <c:scatterStyle val="lineMarker"/>
        <c:varyColors val="0"/>
        <c:ser>
          <c:idx val="0"/>
          <c:order val="0"/>
          <c:tx>
            <c:v>Low Capability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Sheet1!$S$15:$S$46</c:f>
              <c:numCache>
                <c:ptCount val="32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</c:numCache>
            </c:numRef>
          </c:xVal>
          <c:yVal>
            <c:numRef>
              <c:f>Sheet1!$T$15:$T$46</c:f>
              <c:numCache>
                <c:ptCount val="32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</c:numCache>
            </c:numRef>
          </c:yVal>
          <c:smooth val="0"/>
        </c:ser>
        <c:ser>
          <c:idx val="1"/>
          <c:order val="1"/>
          <c:tx>
            <c:v>Medium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Sheet1!$S$47:$S$78</c:f>
              <c:numCache>
                <c:ptCount val="32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  <c:pt idx="8">
                  <c:v>0.28640079417882536</c:v>
                </c:pt>
                <c:pt idx="9">
                  <c:v>0.30088359461824143</c:v>
                </c:pt>
                <c:pt idx="10">
                  <c:v>0.33912566823470003</c:v>
                </c:pt>
                <c:pt idx="11">
                  <c:v>0.38926444594772114</c:v>
                </c:pt>
                <c:pt idx="12">
                  <c:v>0.47060220699556154</c:v>
                </c:pt>
                <c:pt idx="13">
                  <c:v>0.6303035789651396</c:v>
                </c:pt>
                <c:pt idx="14">
                  <c:v>0.7554052392817227</c:v>
                </c:pt>
                <c:pt idx="15">
                  <c:v>0.8099053481682726</c:v>
                </c:pt>
                <c:pt idx="16">
                  <c:v>0.22204508356114516</c:v>
                </c:pt>
                <c:pt idx="17">
                  <c:v>0.3164450427910632</c:v>
                </c:pt>
                <c:pt idx="18">
                  <c:v>0.5609055749857039</c:v>
                </c:pt>
                <c:pt idx="19">
                  <c:v>0.6832762585269001</c:v>
                </c:pt>
                <c:pt idx="20">
                  <c:v>0.7797120791596477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0.29425844839136217</c:v>
                </c:pt>
                <c:pt idx="25">
                  <c:v>0.3267733200612323</c:v>
                </c:pt>
                <c:pt idx="26">
                  <c:v>0.4142860191067034</c:v>
                </c:pt>
                <c:pt idx="27">
                  <c:v>0.5325462731968983</c:v>
                </c:pt>
                <c:pt idx="28">
                  <c:v>0.7099507415681939</c:v>
                </c:pt>
                <c:pt idx="29">
                  <c:v>0.8298950753375726</c:v>
                </c:pt>
                <c:pt idx="30">
                  <c:v>0.88</c:v>
                </c:pt>
                <c:pt idx="31">
                  <c:v>0.88</c:v>
                </c:pt>
              </c:numCache>
            </c:numRef>
          </c:xVal>
          <c:yVal>
            <c:numRef>
              <c:f>Sheet1!$T$47:$T$78</c:f>
              <c:numCache>
                <c:ptCount val="32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  <c:pt idx="8">
                  <c:v>341.263</c:v>
                </c:pt>
                <c:pt idx="9">
                  <c:v>344.21</c:v>
                </c:pt>
                <c:pt idx="10">
                  <c:v>352.63</c:v>
                </c:pt>
                <c:pt idx="11">
                  <c:v>365.26</c:v>
                </c:pt>
                <c:pt idx="12">
                  <c:v>390.52</c:v>
                </c:pt>
                <c:pt idx="13">
                  <c:v>466.3</c:v>
                </c:pt>
                <c:pt idx="14">
                  <c:v>761</c:v>
                </c:pt>
                <c:pt idx="15">
                  <c:v>1603</c:v>
                </c:pt>
                <c:pt idx="16">
                  <c:v>346.38</c:v>
                </c:pt>
                <c:pt idx="17">
                  <c:v>351.35</c:v>
                </c:pt>
                <c:pt idx="18">
                  <c:v>365.55</c:v>
                </c:pt>
                <c:pt idx="19">
                  <c:v>386.85</c:v>
                </c:pt>
                <c:pt idx="20">
                  <c:v>429.45</c:v>
                </c:pt>
                <c:pt idx="21">
                  <c:v>557.25</c:v>
                </c:pt>
                <c:pt idx="22">
                  <c:v>1054.25</c:v>
                </c:pt>
                <c:pt idx="23">
                  <c:v>2474.25</c:v>
                </c:pt>
                <c:pt idx="24">
                  <c:v>511.62</c:v>
                </c:pt>
                <c:pt idx="25">
                  <c:v>515.4</c:v>
                </c:pt>
                <c:pt idx="26">
                  <c:v>526.2</c:v>
                </c:pt>
                <c:pt idx="27">
                  <c:v>542.4</c:v>
                </c:pt>
                <c:pt idx="28">
                  <c:v>574.8</c:v>
                </c:pt>
                <c:pt idx="29">
                  <c:v>672</c:v>
                </c:pt>
                <c:pt idx="30">
                  <c:v>1050</c:v>
                </c:pt>
                <c:pt idx="31">
                  <c:v>2130</c:v>
                </c:pt>
              </c:numCache>
            </c:numRef>
          </c:yVal>
          <c:smooth val="0"/>
        </c:ser>
        <c:ser>
          <c:idx val="2"/>
          <c:order val="2"/>
          <c:tx>
            <c:v>High Capablity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Sheet1!$S$79:$S$110</c:f>
              <c:numCache>
                <c:ptCount val="32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  <c:pt idx="8">
                  <c:v>0.3771046338650502</c:v>
                </c:pt>
                <c:pt idx="9">
                  <c:v>0.3908835946182415</c:v>
                </c:pt>
                <c:pt idx="10">
                  <c:v>0.4105514840146868</c:v>
                </c:pt>
                <c:pt idx="11">
                  <c:v>0.44671084044552356</c:v>
                </c:pt>
                <c:pt idx="12">
                  <c:v>0.5357981860910406</c:v>
                </c:pt>
                <c:pt idx="13">
                  <c:v>0.741659933589241</c:v>
                </c:pt>
                <c:pt idx="14">
                  <c:v>0.8454052392817226</c:v>
                </c:pt>
                <c:pt idx="15">
                  <c:v>0.8739286358150314</c:v>
                </c:pt>
                <c:pt idx="16">
                  <c:v>0.284241860438216</c:v>
                </c:pt>
                <c:pt idx="17">
                  <c:v>0.31703836389117424</c:v>
                </c:pt>
                <c:pt idx="18">
                  <c:v>0.40753440437411054</c:v>
                </c:pt>
                <c:pt idx="19">
                  <c:v>0.5350576234962355</c:v>
                </c:pt>
                <c:pt idx="20">
                  <c:v>0.7128990307647058</c:v>
                </c:pt>
                <c:pt idx="21">
                  <c:v>0.8469991130318213</c:v>
                </c:pt>
                <c:pt idx="22">
                  <c:v>0.87</c:v>
                </c:pt>
                <c:pt idx="23">
                  <c:v>0.87</c:v>
                </c:pt>
                <c:pt idx="24">
                  <c:v>0.37613509245709353</c:v>
                </c:pt>
                <c:pt idx="25">
                  <c:v>0.3903088810702747</c:v>
                </c:pt>
                <c:pt idx="26">
                  <c:v>0.429751227150885</c:v>
                </c:pt>
                <c:pt idx="27">
                  <c:v>0.48616688065010005</c:v>
                </c:pt>
                <c:pt idx="28">
                  <c:v>0.5901980104758201</c:v>
                </c:pt>
                <c:pt idx="29">
                  <c:v>0.8077232374371496</c:v>
                </c:pt>
                <c:pt idx="30">
                  <c:v>0.9535251628146635</c:v>
                </c:pt>
                <c:pt idx="31">
                  <c:v>0.97</c:v>
                </c:pt>
              </c:numCache>
            </c:numRef>
          </c:xVal>
          <c:yVal>
            <c:numRef>
              <c:f>Sheet1!$T$79:$T$110</c:f>
              <c:numCache>
                <c:ptCount val="32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  <c:pt idx="8">
                  <c:v>1024.21</c:v>
                </c:pt>
                <c:pt idx="9">
                  <c:v>1032.63</c:v>
                </c:pt>
                <c:pt idx="10">
                  <c:v>1045.26</c:v>
                </c:pt>
                <c:pt idx="11">
                  <c:v>1070.52</c:v>
                </c:pt>
                <c:pt idx="12">
                  <c:v>1146.3</c:v>
                </c:pt>
                <c:pt idx="13">
                  <c:v>1441</c:v>
                </c:pt>
                <c:pt idx="14">
                  <c:v>2283</c:v>
                </c:pt>
                <c:pt idx="15">
                  <c:v>3125</c:v>
                </c:pt>
                <c:pt idx="16">
                  <c:v>1026.38</c:v>
                </c:pt>
                <c:pt idx="17">
                  <c:v>1031.35</c:v>
                </c:pt>
                <c:pt idx="18">
                  <c:v>1045.55</c:v>
                </c:pt>
                <c:pt idx="19">
                  <c:v>1066.85</c:v>
                </c:pt>
                <c:pt idx="20">
                  <c:v>1109.45</c:v>
                </c:pt>
                <c:pt idx="21">
                  <c:v>1237.25</c:v>
                </c:pt>
                <c:pt idx="22">
                  <c:v>1734.25</c:v>
                </c:pt>
                <c:pt idx="23">
                  <c:v>3154.25</c:v>
                </c:pt>
                <c:pt idx="24">
                  <c:v>1191.62</c:v>
                </c:pt>
                <c:pt idx="25">
                  <c:v>1195.4</c:v>
                </c:pt>
                <c:pt idx="26">
                  <c:v>1206.2</c:v>
                </c:pt>
                <c:pt idx="27">
                  <c:v>1222.4</c:v>
                </c:pt>
                <c:pt idx="28">
                  <c:v>1254.8</c:v>
                </c:pt>
                <c:pt idx="29">
                  <c:v>1352</c:v>
                </c:pt>
                <c:pt idx="30">
                  <c:v>1730</c:v>
                </c:pt>
                <c:pt idx="31">
                  <c:v>2810</c:v>
                </c:pt>
              </c:numCache>
            </c:numRef>
          </c:yVal>
          <c:smooth val="0"/>
        </c:ser>
        <c:ser>
          <c:idx val="3"/>
          <c:order val="3"/>
          <c:tx>
            <c:v>Extreme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Sheet1!$S$111:$S$142</c:f>
              <c:numCache>
                <c:ptCount val="32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  <c:pt idx="8">
                  <c:v>0.40428051009469945</c:v>
                </c:pt>
                <c:pt idx="9">
                  <c:v>0.41268354034298316</c:v>
                </c:pt>
                <c:pt idx="10">
                  <c:v>0.42491024633717234</c:v>
                </c:pt>
                <c:pt idx="11">
                  <c:v>0.4481061890199609</c:v>
                </c:pt>
                <c:pt idx="12">
                  <c:v>0.5092644459477211</c:v>
                </c:pt>
                <c:pt idx="13">
                  <c:v>0.6730506119786045</c:v>
                </c:pt>
                <c:pt idx="14">
                  <c:v>0.8431483709966546</c:v>
                </c:pt>
                <c:pt idx="15">
                  <c:v>0.8754052392817225</c:v>
                </c:pt>
                <c:pt idx="16">
                  <c:v>0.3085728829925807</c:v>
                </c:pt>
                <c:pt idx="17">
                  <c:v>0.3284181231353213</c:v>
                </c:pt>
                <c:pt idx="18">
                  <c:v>0.3839308035681769</c:v>
                </c:pt>
                <c:pt idx="19">
                  <c:v>0.4640595301793176</c:v>
                </c:pt>
                <c:pt idx="20">
                  <c:v>0.6140087801090109</c:v>
                </c:pt>
                <c:pt idx="21">
                  <c:v>0.8050014635415539</c:v>
                </c:pt>
                <c:pt idx="22">
                  <c:v>0.8999999999999999</c:v>
                </c:pt>
                <c:pt idx="23">
                  <c:v>0.8999999999999999</c:v>
                </c:pt>
                <c:pt idx="24">
                  <c:v>0.4039083971692269</c:v>
                </c:pt>
                <c:pt idx="25">
                  <c:v>0.4129704039518607</c:v>
                </c:pt>
                <c:pt idx="26">
                  <c:v>0.4384272878570914</c:v>
                </c:pt>
                <c:pt idx="27">
                  <c:v>0.4754541702663676</c:v>
                </c:pt>
                <c:pt idx="28">
                  <c:v>0.5456464444948943</c:v>
                </c:pt>
                <c:pt idx="29">
                  <c:v>0.7302608005899008</c:v>
                </c:pt>
                <c:pt idx="30">
                  <c:v>0.9414109635590363</c:v>
                </c:pt>
                <c:pt idx="31">
                  <c:v>0.9999999999999999</c:v>
                </c:pt>
              </c:numCache>
            </c:numRef>
          </c:xVal>
          <c:yVal>
            <c:numRef>
              <c:f>Sheet1!$T$111:$T$142</c:f>
              <c:numCache>
                <c:ptCount val="32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  <c:pt idx="8">
                  <c:v>1704.21</c:v>
                </c:pt>
                <c:pt idx="9">
                  <c:v>1712.63</c:v>
                </c:pt>
                <c:pt idx="10">
                  <c:v>1725.26</c:v>
                </c:pt>
                <c:pt idx="11">
                  <c:v>1750.52</c:v>
                </c:pt>
                <c:pt idx="12">
                  <c:v>1826.3</c:v>
                </c:pt>
                <c:pt idx="13">
                  <c:v>2121</c:v>
                </c:pt>
                <c:pt idx="14">
                  <c:v>2963</c:v>
                </c:pt>
                <c:pt idx="15">
                  <c:v>3805</c:v>
                </c:pt>
                <c:pt idx="16">
                  <c:v>1706.38</c:v>
                </c:pt>
                <c:pt idx="17">
                  <c:v>1711.35</c:v>
                </c:pt>
                <c:pt idx="18">
                  <c:v>1725.55</c:v>
                </c:pt>
                <c:pt idx="19">
                  <c:v>1746.85</c:v>
                </c:pt>
                <c:pt idx="20">
                  <c:v>1789.45</c:v>
                </c:pt>
                <c:pt idx="21">
                  <c:v>1917.25</c:v>
                </c:pt>
                <c:pt idx="22">
                  <c:v>2414.25</c:v>
                </c:pt>
                <c:pt idx="23">
                  <c:v>3834.25</c:v>
                </c:pt>
                <c:pt idx="24">
                  <c:v>1871.62</c:v>
                </c:pt>
                <c:pt idx="25">
                  <c:v>1875.4</c:v>
                </c:pt>
                <c:pt idx="26">
                  <c:v>1886.2</c:v>
                </c:pt>
                <c:pt idx="27">
                  <c:v>1902.4</c:v>
                </c:pt>
                <c:pt idx="28">
                  <c:v>1934.8</c:v>
                </c:pt>
                <c:pt idx="29">
                  <c:v>2032</c:v>
                </c:pt>
                <c:pt idx="30">
                  <c:v>2410</c:v>
                </c:pt>
                <c:pt idx="31">
                  <c:v>3490</c:v>
                </c:pt>
              </c:numCache>
            </c:numRef>
          </c:yVal>
          <c:smooth val="0"/>
        </c:ser>
        <c:axId val="64387818"/>
        <c:axId val="42619451"/>
      </c:scatterChart>
      <c:valAx>
        <c:axId val="6438781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42619451"/>
        <c:crosses val="autoZero"/>
        <c:crossBetween val="midCat"/>
        <c:dispUnits/>
      </c:valAx>
      <c:valAx>
        <c:axId val="4261945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64387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75"/>
          <c:y val="0.3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09175"/>
          <c:w val="0.65875"/>
          <c:h val="0.7715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Sheet1!$Y$15:$Y$142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Sheet1!$Z$15:$Z$142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Sheet1!$AA$15:$AA$142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</c:numCache>
            </c:numRef>
          </c:xVal>
          <c:yVal>
            <c:numRef>
              <c:f>Sheet1!$AB$15:$AB$142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</c:numCache>
            </c:numRef>
          </c:yVal>
          <c:smooth val="0"/>
        </c:ser>
        <c:ser>
          <c:idx val="4"/>
          <c:order val="4"/>
          <c:tx>
            <c:v>Biprop GEO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5"/>
          <c:order val="5"/>
          <c:tx>
            <c:v>Biprop LEO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Sheet1!$S$148</c:f>
              <c:numCache>
                <c:ptCount val="1"/>
                <c:pt idx="0">
                  <c:v>0.4012676163813371</c:v>
                </c:pt>
              </c:numCache>
            </c:numRef>
          </c:xVal>
          <c:yVal>
            <c:numRef>
              <c:f>Sheet1!$T$148</c:f>
              <c:numCache>
                <c:ptCount val="1"/>
                <c:pt idx="0">
                  <c:v>132.3</c:v>
                </c:pt>
              </c:numCache>
            </c:numRef>
          </c:yVal>
          <c:smooth val="0"/>
        </c:ser>
        <c:ser>
          <c:idx val="6"/>
          <c:order val="6"/>
          <c:tx>
            <c:v>Biprop LEO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7"/>
          <c:order val="7"/>
          <c:tx>
            <c:v>Biprop LEO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Sheet1!$S$150</c:f>
              <c:numCache>
                <c:ptCount val="1"/>
                <c:pt idx="0">
                  <c:v>0.3254998297583298</c:v>
                </c:pt>
              </c:numCache>
            </c:numRef>
          </c:xVal>
          <c:yVal>
            <c:numRef>
              <c:f>Sheet1!$T$150</c:f>
              <c:numCache>
                <c:ptCount val="1"/>
                <c:pt idx="0">
                  <c:v>117.756</c:v>
                </c:pt>
              </c:numCache>
            </c:numRef>
          </c:yVal>
          <c:smooth val="0"/>
        </c:ser>
        <c:ser>
          <c:idx val="8"/>
          <c:order val="8"/>
          <c:tx>
            <c:v>Biprop suicide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9"/>
          <c:order val="9"/>
          <c:tx>
            <c:v>Biprop LEO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Sheet1!$S$151</c:f>
              <c:numCache>
                <c:ptCount val="1"/>
                <c:pt idx="0">
                  <c:v>0.44006950144377355</c:v>
                </c:pt>
              </c:numCache>
            </c:numRef>
          </c:xVal>
          <c:yVal>
            <c:numRef>
              <c:f>Sheet1!$T$151</c:f>
              <c:numCache>
                <c:ptCount val="1"/>
                <c:pt idx="0">
                  <c:v>142.4</c:v>
                </c:pt>
              </c:numCache>
            </c:numRef>
          </c:yVal>
          <c:smooth val="0"/>
        </c:ser>
        <c:ser>
          <c:idx val="10"/>
          <c:order val="10"/>
          <c:tx>
            <c:v>Optimum LEO (4A)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Sheet1!$V$153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ser>
          <c:idx val="11"/>
          <c:order val="11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axId val="48030740"/>
        <c:axId val="29623477"/>
      </c:scatterChart>
      <c:valAx>
        <c:axId val="4803074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29623477"/>
        <c:crosses val="autoZero"/>
        <c:crossBetween val="midCat"/>
        <c:dispUnits/>
      </c:valAx>
      <c:valAx>
        <c:axId val="2962347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48030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17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Capability Utility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55"/>
          <c:w val="0.855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Sheet1!$A$7:$A$10</c:f>
              <c:strCache>
                <c:ptCount val="4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  <c:pt idx="3">
                  <c:v>Extreme</c:v>
                </c:pt>
              </c:strCache>
            </c:strRef>
          </c:cat>
          <c:val>
            <c:numRef>
              <c:f>Sheet1!$C$7:$C$10</c:f>
              <c:numCache>
                <c:ptCount val="4"/>
                <c:pt idx="0">
                  <c:v>0.3</c:v>
                </c:pt>
                <c:pt idx="1">
                  <c:v>0.6</c:v>
                </c:pt>
                <c:pt idx="2">
                  <c:v>0.9</c:v>
                </c:pt>
                <c:pt idx="3">
                  <c:v>1</c:v>
                </c:pt>
              </c:numCache>
            </c:numRef>
          </c:val>
        </c:ser>
        <c:axId val="61925670"/>
        <c:axId val="20460119"/>
      </c:bar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Geneva"/>
                <a:ea typeface="Geneva"/>
                <a:cs typeface="Geneva"/>
              </a:defRPr>
            </a:pPr>
          </a:p>
        </c:txPr>
        <c:crossAx val="20460119"/>
        <c:crosses val="autoZero"/>
        <c:auto val="1"/>
        <c:lblOffset val="100"/>
        <c:noMultiLvlLbl val="0"/>
      </c:catAx>
      <c:valAx>
        <c:axId val="2046011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Capability Single-Attribute Utility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Geneva"/>
                <a:ea typeface="Geneva"/>
                <a:cs typeface="Geneva"/>
              </a:defRPr>
            </a:pPr>
          </a:p>
        </c:txPr>
        <c:crossAx val="6192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Utility Weightings</a:t>
            </a:r>
          </a:p>
        </c:rich>
      </c:tx>
      <c:layout>
        <c:manualLayout>
          <c:xMode val="factor"/>
          <c:yMode val="factor"/>
          <c:x val="0.007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275"/>
          <c:w val="0.940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Sheet1!$M$6:$O$6</c:f>
              <c:strCache>
                <c:ptCount val="3"/>
                <c:pt idx="0">
                  <c:v>Capability</c:v>
                </c:pt>
                <c:pt idx="1">
                  <c:v>DeltaV</c:v>
                </c:pt>
                <c:pt idx="2">
                  <c:v>Fast</c:v>
                </c:pt>
              </c:strCache>
            </c:strRef>
          </c:cat>
          <c:val>
            <c:numRef>
              <c:f>Sheet1!$M$7:$O$7</c:f>
              <c:numCach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</c:ser>
        <c:axId val="49923344"/>
        <c:axId val="46656913"/>
      </c:barChart>
      <c:catAx>
        <c:axId val="4992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46656913"/>
        <c:crosses val="autoZero"/>
        <c:auto val="1"/>
        <c:lblOffset val="100"/>
        <c:noMultiLvlLbl val="0"/>
      </c:catAx>
      <c:valAx>
        <c:axId val="4665691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Weight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23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9675"/>
          <c:w val="0.738"/>
          <c:h val="0.771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17259034"/>
        <c:axId val="21113579"/>
      </c:scatterChart>
      <c:valAx>
        <c:axId val="1725903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21113579"/>
        <c:crosses val="autoZero"/>
        <c:crossBetween val="midCat"/>
        <c:dispUnits/>
      </c:valAx>
      <c:valAx>
        <c:axId val="2111357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17259034"/>
        <c:crosses val="autoZero"/>
        <c:crossBetween val="midCat"/>
        <c:dispUnits/>
      </c:valAx>
      <c:spPr>
        <a:solidFill>
          <a:srgbClr val="C0C0C0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21775"/>
          <c:y val="0.207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9675"/>
          <c:w val="0.738"/>
          <c:h val="0.771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55804484"/>
        <c:axId val="32478309"/>
      </c:scatterChart>
      <c:valAx>
        <c:axId val="5580448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32478309"/>
        <c:crosses val="autoZero"/>
        <c:crossBetween val="midCat"/>
        <c:dispUnits/>
      </c:valAx>
      <c:valAx>
        <c:axId val="32478309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55804484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1775"/>
          <c:y val="0.207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094"/>
          <c:w val="0.724"/>
          <c:h val="0.762"/>
        </c:manualLayout>
      </c:layout>
      <c:scatterChart>
        <c:scatterStyle val="lineMarker"/>
        <c:varyColors val="0"/>
        <c:ser>
          <c:idx val="0"/>
          <c:order val="0"/>
          <c:tx>
            <c:v>Low Capability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Sheet1!$S$15:$S$46</c:f>
              <c:numCache>
                <c:ptCount val="32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</c:numCache>
            </c:numRef>
          </c:xVal>
          <c:yVal>
            <c:numRef>
              <c:f>Sheet1!$T$15:$T$46</c:f>
              <c:numCache>
                <c:ptCount val="32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</c:numCache>
            </c:numRef>
          </c:yVal>
          <c:smooth val="0"/>
        </c:ser>
        <c:ser>
          <c:idx val="1"/>
          <c:order val="1"/>
          <c:tx>
            <c:v>Medium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Sheet1!$S$47:$S$78</c:f>
              <c:numCache>
                <c:ptCount val="32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  <c:pt idx="8">
                  <c:v>0.28640079417882536</c:v>
                </c:pt>
                <c:pt idx="9">
                  <c:v>0.30088359461824143</c:v>
                </c:pt>
                <c:pt idx="10">
                  <c:v>0.33912566823470003</c:v>
                </c:pt>
                <c:pt idx="11">
                  <c:v>0.38926444594772114</c:v>
                </c:pt>
                <c:pt idx="12">
                  <c:v>0.47060220699556154</c:v>
                </c:pt>
                <c:pt idx="13">
                  <c:v>0.6303035789651396</c:v>
                </c:pt>
                <c:pt idx="14">
                  <c:v>0.7554052392817227</c:v>
                </c:pt>
                <c:pt idx="15">
                  <c:v>0.8099053481682726</c:v>
                </c:pt>
                <c:pt idx="16">
                  <c:v>0.22204508356114516</c:v>
                </c:pt>
                <c:pt idx="17">
                  <c:v>0.3164450427910632</c:v>
                </c:pt>
                <c:pt idx="18">
                  <c:v>0.5609055749857039</c:v>
                </c:pt>
                <c:pt idx="19">
                  <c:v>0.6832762585269001</c:v>
                </c:pt>
                <c:pt idx="20">
                  <c:v>0.7797120791596477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0.29425844839136217</c:v>
                </c:pt>
                <c:pt idx="25">
                  <c:v>0.3267733200612323</c:v>
                </c:pt>
                <c:pt idx="26">
                  <c:v>0.4142860191067034</c:v>
                </c:pt>
                <c:pt idx="27">
                  <c:v>0.5325462731968983</c:v>
                </c:pt>
                <c:pt idx="28">
                  <c:v>0.7099507415681939</c:v>
                </c:pt>
                <c:pt idx="29">
                  <c:v>0.8298950753375726</c:v>
                </c:pt>
                <c:pt idx="30">
                  <c:v>0.88</c:v>
                </c:pt>
                <c:pt idx="31">
                  <c:v>0.88</c:v>
                </c:pt>
              </c:numCache>
            </c:numRef>
          </c:xVal>
          <c:yVal>
            <c:numRef>
              <c:f>Sheet1!$T$47:$T$78</c:f>
              <c:numCache>
                <c:ptCount val="32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  <c:pt idx="8">
                  <c:v>341.263</c:v>
                </c:pt>
                <c:pt idx="9">
                  <c:v>344.21</c:v>
                </c:pt>
                <c:pt idx="10">
                  <c:v>352.63</c:v>
                </c:pt>
                <c:pt idx="11">
                  <c:v>365.26</c:v>
                </c:pt>
                <c:pt idx="12">
                  <c:v>390.52</c:v>
                </c:pt>
                <c:pt idx="13">
                  <c:v>466.3</c:v>
                </c:pt>
                <c:pt idx="14">
                  <c:v>761</c:v>
                </c:pt>
                <c:pt idx="15">
                  <c:v>1603</c:v>
                </c:pt>
                <c:pt idx="16">
                  <c:v>346.38</c:v>
                </c:pt>
                <c:pt idx="17">
                  <c:v>351.35</c:v>
                </c:pt>
                <c:pt idx="18">
                  <c:v>365.55</c:v>
                </c:pt>
                <c:pt idx="19">
                  <c:v>386.85</c:v>
                </c:pt>
                <c:pt idx="20">
                  <c:v>429.45</c:v>
                </c:pt>
                <c:pt idx="21">
                  <c:v>557.25</c:v>
                </c:pt>
                <c:pt idx="22">
                  <c:v>1054.25</c:v>
                </c:pt>
                <c:pt idx="23">
                  <c:v>2474.25</c:v>
                </c:pt>
                <c:pt idx="24">
                  <c:v>511.62</c:v>
                </c:pt>
                <c:pt idx="25">
                  <c:v>515.4</c:v>
                </c:pt>
                <c:pt idx="26">
                  <c:v>526.2</c:v>
                </c:pt>
                <c:pt idx="27">
                  <c:v>542.4</c:v>
                </c:pt>
                <c:pt idx="28">
                  <c:v>574.8</c:v>
                </c:pt>
                <c:pt idx="29">
                  <c:v>672</c:v>
                </c:pt>
                <c:pt idx="30">
                  <c:v>1050</c:v>
                </c:pt>
                <c:pt idx="31">
                  <c:v>2130</c:v>
                </c:pt>
              </c:numCache>
            </c:numRef>
          </c:yVal>
          <c:smooth val="0"/>
        </c:ser>
        <c:ser>
          <c:idx val="2"/>
          <c:order val="2"/>
          <c:tx>
            <c:v>High Capablity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Sheet1!$S$79:$S$110</c:f>
              <c:numCache>
                <c:ptCount val="32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  <c:pt idx="8">
                  <c:v>0.3771046338650502</c:v>
                </c:pt>
                <c:pt idx="9">
                  <c:v>0.3908835946182415</c:v>
                </c:pt>
                <c:pt idx="10">
                  <c:v>0.4105514840146868</c:v>
                </c:pt>
                <c:pt idx="11">
                  <c:v>0.44671084044552356</c:v>
                </c:pt>
                <c:pt idx="12">
                  <c:v>0.5357981860910406</c:v>
                </c:pt>
                <c:pt idx="13">
                  <c:v>0.741659933589241</c:v>
                </c:pt>
                <c:pt idx="14">
                  <c:v>0.8454052392817226</c:v>
                </c:pt>
                <c:pt idx="15">
                  <c:v>0.8739286358150314</c:v>
                </c:pt>
                <c:pt idx="16">
                  <c:v>0.284241860438216</c:v>
                </c:pt>
                <c:pt idx="17">
                  <c:v>0.31703836389117424</c:v>
                </c:pt>
                <c:pt idx="18">
                  <c:v>0.40753440437411054</c:v>
                </c:pt>
                <c:pt idx="19">
                  <c:v>0.5350576234962355</c:v>
                </c:pt>
                <c:pt idx="20">
                  <c:v>0.7128990307647058</c:v>
                </c:pt>
                <c:pt idx="21">
                  <c:v>0.8469991130318213</c:v>
                </c:pt>
                <c:pt idx="22">
                  <c:v>0.87</c:v>
                </c:pt>
                <c:pt idx="23">
                  <c:v>0.87</c:v>
                </c:pt>
                <c:pt idx="24">
                  <c:v>0.37613509245709353</c:v>
                </c:pt>
                <c:pt idx="25">
                  <c:v>0.3903088810702747</c:v>
                </c:pt>
                <c:pt idx="26">
                  <c:v>0.429751227150885</c:v>
                </c:pt>
                <c:pt idx="27">
                  <c:v>0.48616688065010005</c:v>
                </c:pt>
                <c:pt idx="28">
                  <c:v>0.5901980104758201</c:v>
                </c:pt>
                <c:pt idx="29">
                  <c:v>0.8077232374371496</c:v>
                </c:pt>
                <c:pt idx="30">
                  <c:v>0.9535251628146635</c:v>
                </c:pt>
                <c:pt idx="31">
                  <c:v>0.97</c:v>
                </c:pt>
              </c:numCache>
            </c:numRef>
          </c:xVal>
          <c:yVal>
            <c:numRef>
              <c:f>Sheet1!$T$79:$T$110</c:f>
              <c:numCache>
                <c:ptCount val="32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  <c:pt idx="8">
                  <c:v>1024.21</c:v>
                </c:pt>
                <c:pt idx="9">
                  <c:v>1032.63</c:v>
                </c:pt>
                <c:pt idx="10">
                  <c:v>1045.26</c:v>
                </c:pt>
                <c:pt idx="11">
                  <c:v>1070.52</c:v>
                </c:pt>
                <c:pt idx="12">
                  <c:v>1146.3</c:v>
                </c:pt>
                <c:pt idx="13">
                  <c:v>1441</c:v>
                </c:pt>
                <c:pt idx="14">
                  <c:v>2283</c:v>
                </c:pt>
                <c:pt idx="15">
                  <c:v>3125</c:v>
                </c:pt>
                <c:pt idx="16">
                  <c:v>1026.38</c:v>
                </c:pt>
                <c:pt idx="17">
                  <c:v>1031.35</c:v>
                </c:pt>
                <c:pt idx="18">
                  <c:v>1045.55</c:v>
                </c:pt>
                <c:pt idx="19">
                  <c:v>1066.85</c:v>
                </c:pt>
                <c:pt idx="20">
                  <c:v>1109.45</c:v>
                </c:pt>
                <c:pt idx="21">
                  <c:v>1237.25</c:v>
                </c:pt>
                <c:pt idx="22">
                  <c:v>1734.25</c:v>
                </c:pt>
                <c:pt idx="23">
                  <c:v>3154.25</c:v>
                </c:pt>
                <c:pt idx="24">
                  <c:v>1191.62</c:v>
                </c:pt>
                <c:pt idx="25">
                  <c:v>1195.4</c:v>
                </c:pt>
                <c:pt idx="26">
                  <c:v>1206.2</c:v>
                </c:pt>
                <c:pt idx="27">
                  <c:v>1222.4</c:v>
                </c:pt>
                <c:pt idx="28">
                  <c:v>1254.8</c:v>
                </c:pt>
                <c:pt idx="29">
                  <c:v>1352</c:v>
                </c:pt>
                <c:pt idx="30">
                  <c:v>1730</c:v>
                </c:pt>
                <c:pt idx="31">
                  <c:v>2810</c:v>
                </c:pt>
              </c:numCache>
            </c:numRef>
          </c:yVal>
          <c:smooth val="0"/>
        </c:ser>
        <c:ser>
          <c:idx val="3"/>
          <c:order val="3"/>
          <c:tx>
            <c:v>Extreme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Sheet1!$S$111:$S$142</c:f>
              <c:numCache>
                <c:ptCount val="32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  <c:pt idx="8">
                  <c:v>0.40428051009469945</c:v>
                </c:pt>
                <c:pt idx="9">
                  <c:v>0.41268354034298316</c:v>
                </c:pt>
                <c:pt idx="10">
                  <c:v>0.42491024633717234</c:v>
                </c:pt>
                <c:pt idx="11">
                  <c:v>0.4481061890199609</c:v>
                </c:pt>
                <c:pt idx="12">
                  <c:v>0.5092644459477211</c:v>
                </c:pt>
                <c:pt idx="13">
                  <c:v>0.6730506119786045</c:v>
                </c:pt>
                <c:pt idx="14">
                  <c:v>0.8431483709966546</c:v>
                </c:pt>
                <c:pt idx="15">
                  <c:v>0.8754052392817225</c:v>
                </c:pt>
                <c:pt idx="16">
                  <c:v>0.3085728829925807</c:v>
                </c:pt>
                <c:pt idx="17">
                  <c:v>0.3284181231353213</c:v>
                </c:pt>
                <c:pt idx="18">
                  <c:v>0.3839308035681769</c:v>
                </c:pt>
                <c:pt idx="19">
                  <c:v>0.4640595301793176</c:v>
                </c:pt>
                <c:pt idx="20">
                  <c:v>0.6140087801090109</c:v>
                </c:pt>
                <c:pt idx="21">
                  <c:v>0.8050014635415539</c:v>
                </c:pt>
                <c:pt idx="22">
                  <c:v>0.8999999999999999</c:v>
                </c:pt>
                <c:pt idx="23">
                  <c:v>0.8999999999999999</c:v>
                </c:pt>
                <c:pt idx="24">
                  <c:v>0.4039083971692269</c:v>
                </c:pt>
                <c:pt idx="25">
                  <c:v>0.4129704039518607</c:v>
                </c:pt>
                <c:pt idx="26">
                  <c:v>0.4384272878570914</c:v>
                </c:pt>
                <c:pt idx="27">
                  <c:v>0.4754541702663676</c:v>
                </c:pt>
                <c:pt idx="28">
                  <c:v>0.5456464444948943</c:v>
                </c:pt>
                <c:pt idx="29">
                  <c:v>0.7302608005899008</c:v>
                </c:pt>
                <c:pt idx="30">
                  <c:v>0.9414109635590363</c:v>
                </c:pt>
                <c:pt idx="31">
                  <c:v>0.9999999999999999</c:v>
                </c:pt>
              </c:numCache>
            </c:numRef>
          </c:xVal>
          <c:yVal>
            <c:numRef>
              <c:f>Sheet1!$T$111:$T$142</c:f>
              <c:numCache>
                <c:ptCount val="32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  <c:pt idx="8">
                  <c:v>1704.21</c:v>
                </c:pt>
                <c:pt idx="9">
                  <c:v>1712.63</c:v>
                </c:pt>
                <c:pt idx="10">
                  <c:v>1725.26</c:v>
                </c:pt>
                <c:pt idx="11">
                  <c:v>1750.52</c:v>
                </c:pt>
                <c:pt idx="12">
                  <c:v>1826.3</c:v>
                </c:pt>
                <c:pt idx="13">
                  <c:v>2121</c:v>
                </c:pt>
                <c:pt idx="14">
                  <c:v>2963</c:v>
                </c:pt>
                <c:pt idx="15">
                  <c:v>3805</c:v>
                </c:pt>
                <c:pt idx="16">
                  <c:v>1706.38</c:v>
                </c:pt>
                <c:pt idx="17">
                  <c:v>1711.35</c:v>
                </c:pt>
                <c:pt idx="18">
                  <c:v>1725.55</c:v>
                </c:pt>
                <c:pt idx="19">
                  <c:v>1746.85</c:v>
                </c:pt>
                <c:pt idx="20">
                  <c:v>1789.45</c:v>
                </c:pt>
                <c:pt idx="21">
                  <c:v>1917.25</c:v>
                </c:pt>
                <c:pt idx="22">
                  <c:v>2414.25</c:v>
                </c:pt>
                <c:pt idx="23">
                  <c:v>3834.25</c:v>
                </c:pt>
                <c:pt idx="24">
                  <c:v>1871.62</c:v>
                </c:pt>
                <c:pt idx="25">
                  <c:v>1875.4</c:v>
                </c:pt>
                <c:pt idx="26">
                  <c:v>1886.2</c:v>
                </c:pt>
                <c:pt idx="27">
                  <c:v>1902.4</c:v>
                </c:pt>
                <c:pt idx="28">
                  <c:v>1934.8</c:v>
                </c:pt>
                <c:pt idx="29">
                  <c:v>2032</c:v>
                </c:pt>
                <c:pt idx="30">
                  <c:v>2410</c:v>
                </c:pt>
                <c:pt idx="31">
                  <c:v>3490</c:v>
                </c:pt>
              </c:numCache>
            </c:numRef>
          </c:yVal>
          <c:smooth val="0"/>
        </c:ser>
        <c:axId val="23869326"/>
        <c:axId val="13497343"/>
      </c:scatterChart>
      <c:valAx>
        <c:axId val="2386932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13497343"/>
        <c:crosses val="autoZero"/>
        <c:crossBetween val="midCat"/>
        <c:dispUnits/>
      </c:valAx>
      <c:valAx>
        <c:axId val="13497343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3869326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5475"/>
          <c:y val="0.194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8"/>
          <c:w val="0.7215"/>
          <c:h val="0.759"/>
        </c:manualLayout>
      </c:layout>
      <c:scatterChart>
        <c:scatterStyle val="lineMarker"/>
        <c:varyColors val="0"/>
        <c:ser>
          <c:idx val="0"/>
          <c:order val="0"/>
          <c:tx>
            <c:v>Low Biprop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Sheet1!$S$16:$S$22</c:f>
              <c:numCache>
                <c:ptCount val="7"/>
                <c:pt idx="0">
                  <c:v>0.23346083315471802</c:v>
                </c:pt>
                <c:pt idx="1">
                  <c:v>0.3009645591493367</c:v>
                </c:pt>
                <c:pt idx="2">
                  <c:v>0.37323495946274843</c:v>
                </c:pt>
                <c:pt idx="3">
                  <c:v>0.4658089339747137</c:v>
                </c:pt>
                <c:pt idx="4">
                  <c:v>0.5969286328447786</c:v>
                </c:pt>
                <c:pt idx="5">
                  <c:v>0.6468435948314298</c:v>
                </c:pt>
                <c:pt idx="6">
                  <c:v>0.6659678466763287</c:v>
                </c:pt>
              </c:numCache>
            </c:numRef>
          </c:xVal>
          <c:yVal>
            <c:numRef>
              <c:f>Sheet1!$T$16:$T$22</c:f>
              <c:numCache>
                <c:ptCount val="7"/>
                <c:pt idx="0">
                  <c:v>106.04</c:v>
                </c:pt>
                <c:pt idx="1">
                  <c:v>114.12</c:v>
                </c:pt>
                <c:pt idx="2">
                  <c:v>126.24</c:v>
                </c:pt>
                <c:pt idx="3">
                  <c:v>150.48</c:v>
                </c:pt>
                <c:pt idx="4">
                  <c:v>223.2</c:v>
                </c:pt>
                <c:pt idx="5">
                  <c:v>506</c:v>
                </c:pt>
                <c:pt idx="6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Medium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Sheet1!$S$47:$S$54</c:f>
              <c:numCache>
                <c:ptCount val="8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</c:numCache>
            </c:numRef>
          </c:xVal>
          <c:yVal>
            <c:numRef>
              <c:f>Sheet1!$T$47:$T$54</c:f>
              <c:numCache>
                <c:ptCount val="8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</c:numCache>
            </c:numRef>
          </c:yVal>
          <c:smooth val="0"/>
        </c:ser>
        <c:ser>
          <c:idx val="2"/>
          <c:order val="2"/>
          <c:tx>
            <c:v>High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Sheet1!$S$79:$S$86</c:f>
              <c:numCache>
                <c:ptCount val="8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</c:numCache>
            </c:numRef>
          </c:xVal>
          <c:yVal>
            <c:numRef>
              <c:f>Sheet1!$T$79:$T$86</c:f>
              <c:numCache>
                <c:ptCount val="8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</c:numCache>
            </c:numRef>
          </c:yVal>
          <c:smooth val="0"/>
        </c:ser>
        <c:ser>
          <c:idx val="3"/>
          <c:order val="3"/>
          <c:tx>
            <c:v>Extreme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Sheet1!$S$111:$S$118</c:f>
              <c:numCache>
                <c:ptCount val="8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</c:numCache>
            </c:numRef>
          </c:xVal>
          <c:yVal>
            <c:numRef>
              <c:f>Sheet1!$T$111:$T$118</c:f>
              <c:numCache>
                <c:ptCount val="8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</c:numCache>
            </c:numRef>
          </c:yVal>
          <c:smooth val="0"/>
        </c:ser>
        <c:ser>
          <c:idx val="4"/>
          <c:order val="4"/>
          <c:tx>
            <c:v>Low Cryo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Sheet1!$S$23:$S$30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Sheet1!$T$23:$T$30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5"/>
          <c:order val="5"/>
          <c:tx>
            <c:v>Medium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Sheet1!$S$55:$S$62</c:f>
              <c:numCache>
                <c:ptCount val="8"/>
                <c:pt idx="0">
                  <c:v>0.28640079417882536</c:v>
                </c:pt>
                <c:pt idx="1">
                  <c:v>0.30088359461824143</c:v>
                </c:pt>
                <c:pt idx="2">
                  <c:v>0.33912566823470003</c:v>
                </c:pt>
                <c:pt idx="3">
                  <c:v>0.38926444594772114</c:v>
                </c:pt>
                <c:pt idx="4">
                  <c:v>0.47060220699556154</c:v>
                </c:pt>
                <c:pt idx="5">
                  <c:v>0.6303035789651396</c:v>
                </c:pt>
                <c:pt idx="6">
                  <c:v>0.7554052392817227</c:v>
                </c:pt>
                <c:pt idx="7">
                  <c:v>0.8099053481682726</c:v>
                </c:pt>
              </c:numCache>
            </c:numRef>
          </c:xVal>
          <c:yVal>
            <c:numRef>
              <c:f>Sheet1!$T$55:$T$62</c:f>
              <c:numCache>
                <c:ptCount val="8"/>
                <c:pt idx="0">
                  <c:v>341.263</c:v>
                </c:pt>
                <c:pt idx="1">
                  <c:v>344.21</c:v>
                </c:pt>
                <c:pt idx="2">
                  <c:v>352.63</c:v>
                </c:pt>
                <c:pt idx="3">
                  <c:v>365.26</c:v>
                </c:pt>
                <c:pt idx="4">
                  <c:v>390.52</c:v>
                </c:pt>
                <c:pt idx="5">
                  <c:v>466.3</c:v>
                </c:pt>
                <c:pt idx="6">
                  <c:v>761</c:v>
                </c:pt>
                <c:pt idx="7">
                  <c:v>1603</c:v>
                </c:pt>
              </c:numCache>
            </c:numRef>
          </c:yVal>
          <c:smooth val="0"/>
        </c:ser>
        <c:ser>
          <c:idx val="6"/>
          <c:order val="6"/>
          <c:tx>
            <c:v>High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Sheet1!$S$87:$S$94</c:f>
              <c:numCache>
                <c:ptCount val="8"/>
                <c:pt idx="0">
                  <c:v>0.3771046338650502</c:v>
                </c:pt>
                <c:pt idx="1">
                  <c:v>0.3908835946182415</c:v>
                </c:pt>
                <c:pt idx="2">
                  <c:v>0.4105514840146868</c:v>
                </c:pt>
                <c:pt idx="3">
                  <c:v>0.44671084044552356</c:v>
                </c:pt>
                <c:pt idx="4">
                  <c:v>0.5357981860910406</c:v>
                </c:pt>
                <c:pt idx="5">
                  <c:v>0.741659933589241</c:v>
                </c:pt>
                <c:pt idx="6">
                  <c:v>0.8454052392817226</c:v>
                </c:pt>
                <c:pt idx="7">
                  <c:v>0.8739286358150314</c:v>
                </c:pt>
              </c:numCache>
            </c:numRef>
          </c:xVal>
          <c:yVal>
            <c:numRef>
              <c:f>Sheet1!$T$87:$T$94</c:f>
              <c:numCache>
                <c:ptCount val="8"/>
                <c:pt idx="0">
                  <c:v>1024.21</c:v>
                </c:pt>
                <c:pt idx="1">
                  <c:v>1032.63</c:v>
                </c:pt>
                <c:pt idx="2">
                  <c:v>1045.26</c:v>
                </c:pt>
                <c:pt idx="3">
                  <c:v>1070.52</c:v>
                </c:pt>
                <c:pt idx="4">
                  <c:v>1146.3</c:v>
                </c:pt>
                <c:pt idx="5">
                  <c:v>1441</c:v>
                </c:pt>
                <c:pt idx="6">
                  <c:v>2283</c:v>
                </c:pt>
                <c:pt idx="7">
                  <c:v>3125</c:v>
                </c:pt>
              </c:numCache>
            </c:numRef>
          </c:yVal>
          <c:smooth val="0"/>
        </c:ser>
        <c:ser>
          <c:idx val="7"/>
          <c:order val="7"/>
          <c:tx>
            <c:v>Extreme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Sheet1!$S$119:$S$126</c:f>
              <c:numCache>
                <c:ptCount val="8"/>
                <c:pt idx="0">
                  <c:v>0.40428051009469945</c:v>
                </c:pt>
                <c:pt idx="1">
                  <c:v>0.41268354034298316</c:v>
                </c:pt>
                <c:pt idx="2">
                  <c:v>0.42491024633717234</c:v>
                </c:pt>
                <c:pt idx="3">
                  <c:v>0.4481061890199609</c:v>
                </c:pt>
                <c:pt idx="4">
                  <c:v>0.5092644459477211</c:v>
                </c:pt>
                <c:pt idx="5">
                  <c:v>0.6730506119786045</c:v>
                </c:pt>
                <c:pt idx="6">
                  <c:v>0.8431483709966546</c:v>
                </c:pt>
                <c:pt idx="7">
                  <c:v>0.8754052392817225</c:v>
                </c:pt>
              </c:numCache>
            </c:numRef>
          </c:xVal>
          <c:yVal>
            <c:numRef>
              <c:f>Sheet1!$T$119:$T$126</c:f>
              <c:numCache>
                <c:ptCount val="8"/>
                <c:pt idx="0">
                  <c:v>1704.21</c:v>
                </c:pt>
                <c:pt idx="1">
                  <c:v>1712.63</c:v>
                </c:pt>
                <c:pt idx="2">
                  <c:v>1725.26</c:v>
                </c:pt>
                <c:pt idx="3">
                  <c:v>1750.52</c:v>
                </c:pt>
                <c:pt idx="4">
                  <c:v>1826.3</c:v>
                </c:pt>
                <c:pt idx="5">
                  <c:v>2121</c:v>
                </c:pt>
                <c:pt idx="6">
                  <c:v>2963</c:v>
                </c:pt>
                <c:pt idx="7">
                  <c:v>3805</c:v>
                </c:pt>
              </c:numCache>
            </c:numRef>
          </c:yVal>
          <c:smooth val="0"/>
        </c:ser>
        <c:ser>
          <c:idx val="8"/>
          <c:order val="8"/>
          <c:tx>
            <c:v>Low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Sheet1!$S$31:$S$38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Sheet1!$T$31:$T$38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9"/>
          <c:order val="9"/>
          <c:tx>
            <c:v>Medium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Sheet1!$S$63:$S$70</c:f>
              <c:numCache>
                <c:ptCount val="8"/>
                <c:pt idx="0">
                  <c:v>0.22204508356114516</c:v>
                </c:pt>
                <c:pt idx="1">
                  <c:v>0.3164450427910632</c:v>
                </c:pt>
                <c:pt idx="2">
                  <c:v>0.5609055749857039</c:v>
                </c:pt>
                <c:pt idx="3">
                  <c:v>0.6832762585269001</c:v>
                </c:pt>
                <c:pt idx="4">
                  <c:v>0.7797120791596477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</c:numCache>
            </c:numRef>
          </c:xVal>
          <c:yVal>
            <c:numRef>
              <c:f>Sheet1!$T$63:$T$70</c:f>
              <c:numCache>
                <c:ptCount val="8"/>
                <c:pt idx="0">
                  <c:v>346.38</c:v>
                </c:pt>
                <c:pt idx="1">
                  <c:v>351.35</c:v>
                </c:pt>
                <c:pt idx="2">
                  <c:v>365.55</c:v>
                </c:pt>
                <c:pt idx="3">
                  <c:v>386.85</c:v>
                </c:pt>
                <c:pt idx="4">
                  <c:v>429.45</c:v>
                </c:pt>
                <c:pt idx="5">
                  <c:v>557.25</c:v>
                </c:pt>
                <c:pt idx="6">
                  <c:v>1054.25</c:v>
                </c:pt>
                <c:pt idx="7">
                  <c:v>2474.25</c:v>
                </c:pt>
              </c:numCache>
            </c:numRef>
          </c:yVal>
          <c:smooth val="0"/>
        </c:ser>
        <c:ser>
          <c:idx val="10"/>
          <c:order val="10"/>
          <c:tx>
            <c:v>High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Sheet1!$S$95:$S$102</c:f>
              <c:numCache>
                <c:ptCount val="8"/>
                <c:pt idx="0">
                  <c:v>0.284241860438216</c:v>
                </c:pt>
                <c:pt idx="1">
                  <c:v>0.31703836389117424</c:v>
                </c:pt>
                <c:pt idx="2">
                  <c:v>0.40753440437411054</c:v>
                </c:pt>
                <c:pt idx="3">
                  <c:v>0.5350576234962355</c:v>
                </c:pt>
                <c:pt idx="4">
                  <c:v>0.7128990307647058</c:v>
                </c:pt>
                <c:pt idx="5">
                  <c:v>0.8469991130318213</c:v>
                </c:pt>
                <c:pt idx="6">
                  <c:v>0.87</c:v>
                </c:pt>
                <c:pt idx="7">
                  <c:v>0.87</c:v>
                </c:pt>
              </c:numCache>
            </c:numRef>
          </c:xVal>
          <c:yVal>
            <c:numRef>
              <c:f>Sheet1!$T$95:$T$102</c:f>
              <c:numCache>
                <c:ptCount val="8"/>
                <c:pt idx="0">
                  <c:v>1026.38</c:v>
                </c:pt>
                <c:pt idx="1">
                  <c:v>1031.35</c:v>
                </c:pt>
                <c:pt idx="2">
                  <c:v>1045.55</c:v>
                </c:pt>
                <c:pt idx="3">
                  <c:v>1066.85</c:v>
                </c:pt>
                <c:pt idx="4">
                  <c:v>1109.45</c:v>
                </c:pt>
                <c:pt idx="5">
                  <c:v>1237.25</c:v>
                </c:pt>
                <c:pt idx="6">
                  <c:v>1734.25</c:v>
                </c:pt>
                <c:pt idx="7">
                  <c:v>3154.25</c:v>
                </c:pt>
              </c:numCache>
            </c:numRef>
          </c:yVal>
          <c:smooth val="0"/>
        </c:ser>
        <c:ser>
          <c:idx val="11"/>
          <c:order val="11"/>
          <c:tx>
            <c:v>Extreme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Sheet1!$S$127:$S$134</c:f>
              <c:numCache>
                <c:ptCount val="8"/>
                <c:pt idx="0">
                  <c:v>0.3085728829925807</c:v>
                </c:pt>
                <c:pt idx="1">
                  <c:v>0.3284181231353213</c:v>
                </c:pt>
                <c:pt idx="2">
                  <c:v>0.3839308035681769</c:v>
                </c:pt>
                <c:pt idx="3">
                  <c:v>0.4640595301793176</c:v>
                </c:pt>
                <c:pt idx="4">
                  <c:v>0.6140087801090109</c:v>
                </c:pt>
                <c:pt idx="5">
                  <c:v>0.8050014635415539</c:v>
                </c:pt>
                <c:pt idx="6">
                  <c:v>0.8999999999999999</c:v>
                </c:pt>
                <c:pt idx="7">
                  <c:v>0.8999999999999999</c:v>
                </c:pt>
              </c:numCache>
            </c:numRef>
          </c:xVal>
          <c:yVal>
            <c:numRef>
              <c:f>Sheet1!$T$127:$T$134</c:f>
              <c:numCache>
                <c:ptCount val="8"/>
                <c:pt idx="0">
                  <c:v>1706.38</c:v>
                </c:pt>
                <c:pt idx="1">
                  <c:v>1711.35</c:v>
                </c:pt>
                <c:pt idx="2">
                  <c:v>1725.55</c:v>
                </c:pt>
                <c:pt idx="3">
                  <c:v>1746.85</c:v>
                </c:pt>
                <c:pt idx="4">
                  <c:v>1789.45</c:v>
                </c:pt>
                <c:pt idx="5">
                  <c:v>1917.25</c:v>
                </c:pt>
                <c:pt idx="6">
                  <c:v>2414.25</c:v>
                </c:pt>
                <c:pt idx="7">
                  <c:v>3834.25</c:v>
                </c:pt>
              </c:numCache>
            </c:numRef>
          </c:yVal>
          <c:smooth val="0"/>
        </c:ser>
        <c:ser>
          <c:idx val="12"/>
          <c:order val="12"/>
          <c:tx>
            <c:v>Low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Sheet1!$S$39:$S$46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Sheet1!$T$39:$T$46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13"/>
          <c:order val="13"/>
          <c:tx>
            <c:v>Medium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Sheet1!$S$71:$S$78</c:f>
              <c:numCache>
                <c:ptCount val="8"/>
                <c:pt idx="0">
                  <c:v>0.29425844839136217</c:v>
                </c:pt>
                <c:pt idx="1">
                  <c:v>0.3267733200612323</c:v>
                </c:pt>
                <c:pt idx="2">
                  <c:v>0.4142860191067034</c:v>
                </c:pt>
                <c:pt idx="3">
                  <c:v>0.5325462731968983</c:v>
                </c:pt>
                <c:pt idx="4">
                  <c:v>0.7099507415681939</c:v>
                </c:pt>
                <c:pt idx="5">
                  <c:v>0.8298950753375726</c:v>
                </c:pt>
                <c:pt idx="6">
                  <c:v>0.88</c:v>
                </c:pt>
                <c:pt idx="7">
                  <c:v>0.88</c:v>
                </c:pt>
              </c:numCache>
            </c:numRef>
          </c:xVal>
          <c:yVal>
            <c:numRef>
              <c:f>Sheet1!$T$71:$T$78</c:f>
              <c:numCache>
                <c:ptCount val="8"/>
                <c:pt idx="0">
                  <c:v>511.62</c:v>
                </c:pt>
                <c:pt idx="1">
                  <c:v>515.4</c:v>
                </c:pt>
                <c:pt idx="2">
                  <c:v>526.2</c:v>
                </c:pt>
                <c:pt idx="3">
                  <c:v>542.4</c:v>
                </c:pt>
                <c:pt idx="4">
                  <c:v>574.8</c:v>
                </c:pt>
                <c:pt idx="5">
                  <c:v>672</c:v>
                </c:pt>
                <c:pt idx="6">
                  <c:v>1050</c:v>
                </c:pt>
                <c:pt idx="7">
                  <c:v>2130</c:v>
                </c:pt>
              </c:numCache>
            </c:numRef>
          </c:yVal>
          <c:smooth val="0"/>
        </c:ser>
        <c:ser>
          <c:idx val="14"/>
          <c:order val="14"/>
          <c:tx>
            <c:v>High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Sheet1!$S$103:$S$110</c:f>
              <c:numCache>
                <c:ptCount val="8"/>
                <c:pt idx="0">
                  <c:v>0.37613509245709353</c:v>
                </c:pt>
                <c:pt idx="1">
                  <c:v>0.3903088810702747</c:v>
                </c:pt>
                <c:pt idx="2">
                  <c:v>0.429751227150885</c:v>
                </c:pt>
                <c:pt idx="3">
                  <c:v>0.48616688065010005</c:v>
                </c:pt>
                <c:pt idx="4">
                  <c:v>0.5901980104758201</c:v>
                </c:pt>
                <c:pt idx="5">
                  <c:v>0.8077232374371496</c:v>
                </c:pt>
                <c:pt idx="6">
                  <c:v>0.9535251628146635</c:v>
                </c:pt>
                <c:pt idx="7">
                  <c:v>0.97</c:v>
                </c:pt>
              </c:numCache>
            </c:numRef>
          </c:xVal>
          <c:yVal>
            <c:numRef>
              <c:f>Sheet1!$T$103:$T$110</c:f>
              <c:numCache>
                <c:ptCount val="8"/>
                <c:pt idx="0">
                  <c:v>1191.62</c:v>
                </c:pt>
                <c:pt idx="1">
                  <c:v>1195.4</c:v>
                </c:pt>
                <c:pt idx="2">
                  <c:v>1206.2</c:v>
                </c:pt>
                <c:pt idx="3">
                  <c:v>1222.4</c:v>
                </c:pt>
                <c:pt idx="4">
                  <c:v>1254.8</c:v>
                </c:pt>
                <c:pt idx="5">
                  <c:v>1352</c:v>
                </c:pt>
                <c:pt idx="6">
                  <c:v>1730</c:v>
                </c:pt>
                <c:pt idx="7">
                  <c:v>2810</c:v>
                </c:pt>
              </c:numCache>
            </c:numRef>
          </c:yVal>
          <c:smooth val="0"/>
        </c:ser>
        <c:ser>
          <c:idx val="15"/>
          <c:order val="15"/>
          <c:tx>
            <c:v>Extreme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Sheet1!$S$135:$S$142</c:f>
              <c:numCache>
                <c:ptCount val="8"/>
                <c:pt idx="0">
                  <c:v>0.4039083971692269</c:v>
                </c:pt>
                <c:pt idx="1">
                  <c:v>0.4129704039518607</c:v>
                </c:pt>
                <c:pt idx="2">
                  <c:v>0.4384272878570914</c:v>
                </c:pt>
                <c:pt idx="3">
                  <c:v>0.4754541702663676</c:v>
                </c:pt>
                <c:pt idx="4">
                  <c:v>0.5456464444948943</c:v>
                </c:pt>
                <c:pt idx="5">
                  <c:v>0.7302608005899008</c:v>
                </c:pt>
                <c:pt idx="6">
                  <c:v>0.9414109635590363</c:v>
                </c:pt>
                <c:pt idx="7">
                  <c:v>0.9999999999999999</c:v>
                </c:pt>
              </c:numCache>
            </c:numRef>
          </c:xVal>
          <c:yVal>
            <c:numRef>
              <c:f>Sheet1!$T$135:$T$142</c:f>
              <c:numCache>
                <c:ptCount val="8"/>
                <c:pt idx="0">
                  <c:v>1871.62</c:v>
                </c:pt>
                <c:pt idx="1">
                  <c:v>1875.4</c:v>
                </c:pt>
                <c:pt idx="2">
                  <c:v>1886.2</c:v>
                </c:pt>
                <c:pt idx="3">
                  <c:v>1902.4</c:v>
                </c:pt>
                <c:pt idx="4">
                  <c:v>1934.8</c:v>
                </c:pt>
                <c:pt idx="5">
                  <c:v>2032</c:v>
                </c:pt>
                <c:pt idx="6">
                  <c:v>2410</c:v>
                </c:pt>
                <c:pt idx="7">
                  <c:v>3490</c:v>
                </c:pt>
              </c:numCache>
            </c:numRef>
          </c:yVal>
          <c:smooth val="0"/>
        </c:ser>
        <c:axId val="54367224"/>
        <c:axId val="19542969"/>
      </c:scatterChart>
      <c:valAx>
        <c:axId val="5436722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19542969"/>
        <c:crosses val="autoZero"/>
        <c:crossBetween val="midCat"/>
        <c:dispUnits/>
      </c:valAx>
      <c:valAx>
        <c:axId val="1954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54367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17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4575"/>
          <c:w val="0.833"/>
          <c:h val="0.76725"/>
        </c:manualLayout>
      </c:layout>
      <c:scatterChart>
        <c:scatterStyle val="lineMarker"/>
        <c:varyColors val="0"/>
        <c:ser>
          <c:idx val="0"/>
          <c:order val="0"/>
          <c:tx>
            <c:v>Trade Space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Sheet1!$S$15:$S$142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</c:numCache>
            </c:numRef>
          </c:xVal>
          <c:yVal>
            <c:numRef>
              <c:f>Sheet1!$T$15:$T$142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</c:numCache>
            </c:numRef>
          </c:yVal>
          <c:smooth val="0"/>
        </c:ser>
        <c:ser>
          <c:idx val="1"/>
          <c:order val="1"/>
          <c:tx>
            <c:v>Freebird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Sheet1!$S$146</c:f>
              <c:numCache>
                <c:ptCount val="1"/>
                <c:pt idx="0">
                  <c:v>0.8454052392817226</c:v>
                </c:pt>
              </c:numCache>
            </c:numRef>
          </c:xVal>
          <c:yVal>
            <c:numRef>
              <c:f>Sheet1!$T$146</c:f>
              <c:numCache>
                <c:ptCount val="1"/>
                <c:pt idx="0">
                  <c:v>2283</c:v>
                </c:pt>
              </c:numCache>
            </c:numRef>
          </c:yVal>
          <c:smooth val="0"/>
        </c:ser>
        <c:ser>
          <c:idx val="2"/>
          <c:order val="2"/>
          <c:tx>
            <c:v>Biprop GEO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4"/>
          <c:order val="3"/>
          <c:tx>
            <c:v>Biprop LEO 2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3"/>
          <c:order val="4"/>
          <c:tx>
            <c:v>LEO 4A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Sheet1!$T$153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Sheet1!$AF$152</c:f>
              <c:strCache>
                <c:ptCount val="1"/>
                <c:pt idx="0">
                  <c:v>Biprop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Sheet1!$AF$154</c:f>
              <c:strCache>
                <c:ptCount val="1"/>
                <c:pt idx="0">
                  <c:v>Electric GEO Cruiser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Sheet1!$AF$156</c:f>
              <c:strCache>
                <c:ptCount val="1"/>
                <c:pt idx="0">
                  <c:v>Roshi's Mothership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Sheet1!$S$156</c:f>
              <c:numCache>
                <c:ptCount val="1"/>
                <c:pt idx="0">
                  <c:v>0.7004463470357759</c:v>
                </c:pt>
              </c:numCache>
            </c:numRef>
          </c:xVal>
          <c:yVal>
            <c:numRef>
              <c:f>Sheet1!$T$156</c:f>
              <c:numCache>
                <c:ptCount val="1"/>
                <c:pt idx="0">
                  <c:v>1727</c:v>
                </c:pt>
              </c:numCache>
            </c:numRef>
          </c:yVal>
          <c:smooth val="0"/>
        </c:ser>
        <c:axId val="41668994"/>
        <c:axId val="39476627"/>
      </c:scatterChart>
      <c:valAx>
        <c:axId val="4166899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39476627"/>
        <c:crosses val="autoZero"/>
        <c:crossBetween val="midCat"/>
        <c:dispUnits/>
      </c:valAx>
      <c:valAx>
        <c:axId val="39476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>
                    <a:latin typeface="Geneva"/>
                    <a:ea typeface="Geneva"/>
                    <a:cs typeface="Geneva"/>
                  </a:rPr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41668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75"/>
          <c:y val="0.078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915"/>
          <c:w val="0.647"/>
          <c:h val="0.772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Sheet1!$U$15:$U$22</c:f>
              <c:numCache>
                <c:ptCount val="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</c:numCache>
            </c:numRef>
          </c:xVal>
          <c:yVal>
            <c:numRef>
              <c:f>Sheet1!$V$15:$V$22</c:f>
              <c:numCache>
                <c:ptCount val="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Sheet1!$W$23:$W$30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Sheet1!$X$23:$X$30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Sheet1!$Y$31:$Y$38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Sheet1!$Z$31:$Z$38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Sheet1!$AA$39:$AA$46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Sheet1!$AB$39:$AB$46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8"/>
          <c:order val="4"/>
          <c:tx>
            <c:v>Biprop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Sheet1!$AF$155</c:f>
              <c:strCache>
                <c:ptCount val="1"/>
                <c:pt idx="0">
                  <c:v>Electric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Sheet1!$S$155</c:f>
              <c:numCache>
                <c:ptCount val="1"/>
                <c:pt idx="0">
                  <c:v>0.6540885546431868</c:v>
                </c:pt>
              </c:numCache>
            </c:numRef>
          </c:xVal>
          <c:yVal>
            <c:numRef>
              <c:f>Sheet1!$T$155</c:f>
              <c:numCache>
                <c:ptCount val="1"/>
                <c:pt idx="0">
                  <c:v>126.13</c:v>
                </c:pt>
              </c:numCache>
            </c:numRef>
          </c:yVal>
          <c:smooth val="0"/>
        </c:ser>
        <c:ser>
          <c:idx val="11"/>
          <c:order val="7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5"/>
          <c:order val="8"/>
          <c:tx>
            <c:strRef>
              <c:f>Sheet1!$AF$147</c:f>
              <c:strCache>
                <c:ptCount val="1"/>
                <c:pt idx="0">
                  <c:v>GEO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6"/>
          <c:order val="9"/>
          <c:tx>
            <c:strRef>
              <c:f>Sheet1!$AF$148</c:f>
              <c:strCache>
                <c:ptCount val="1"/>
                <c:pt idx="0">
                  <c:v>LEO 1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Sheet1!$S$148</c:f>
              <c:numCache>
                <c:ptCount val="1"/>
                <c:pt idx="0">
                  <c:v>0.4012676163813371</c:v>
                </c:pt>
              </c:numCache>
            </c:numRef>
          </c:xVal>
          <c:yVal>
            <c:numRef>
              <c:f>Sheet1!$T$148</c:f>
              <c:numCache>
                <c:ptCount val="1"/>
                <c:pt idx="0">
                  <c:v>132.3</c:v>
                </c:pt>
              </c:numCache>
            </c:numRef>
          </c:yVal>
          <c:smooth val="0"/>
        </c:ser>
        <c:ser>
          <c:idx val="7"/>
          <c:order val="10"/>
          <c:tx>
            <c:strRef>
              <c:f>Sheet1!$AF$149</c:f>
              <c:strCache>
                <c:ptCount val="1"/>
                <c:pt idx="0">
                  <c:v>LEO 2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Sheet1!$AF$150</c:f>
              <c:strCache>
                <c:ptCount val="1"/>
                <c:pt idx="0">
                  <c:v>LEO 3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Sheet1!$S$150</c:f>
              <c:numCache>
                <c:ptCount val="1"/>
                <c:pt idx="0">
                  <c:v>0.3254998297583298</c:v>
                </c:pt>
              </c:numCache>
            </c:numRef>
          </c:xVal>
          <c:yVal>
            <c:numRef>
              <c:f>Sheet1!$T$150</c:f>
              <c:numCache>
                <c:ptCount val="1"/>
                <c:pt idx="0">
                  <c:v>117.756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Sheet1!$AF$151</c:f>
              <c:strCache>
                <c:ptCount val="1"/>
                <c:pt idx="0">
                  <c:v>LEO 4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Sheet1!$S$151</c:f>
              <c:numCache>
                <c:ptCount val="1"/>
                <c:pt idx="0">
                  <c:v>0.44006950144377355</c:v>
                </c:pt>
              </c:numCache>
            </c:numRef>
          </c:xVal>
          <c:yVal>
            <c:numRef>
              <c:f>Sheet1!$T$151</c:f>
              <c:numCache>
                <c:ptCount val="1"/>
                <c:pt idx="0">
                  <c:v>142.4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Sheet1!$AF$153</c:f>
              <c:strCache>
                <c:ptCount val="1"/>
                <c:pt idx="0">
                  <c:v>LEO 4A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Sheet1!$T$153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axId val="19745324"/>
        <c:axId val="43490189"/>
      </c:scatterChart>
      <c:valAx>
        <c:axId val="1974532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3490189"/>
        <c:crosses val="autoZero"/>
        <c:crossBetween val="midCat"/>
        <c:dispUnits/>
      </c:valAx>
      <c:valAx>
        <c:axId val="4349018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9745324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555"/>
          <c:y val="0.137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0.5795</cdr:y>
    </cdr:from>
    <cdr:to>
      <cdr:x>0.53475</cdr:x>
      <cdr:y>0.6275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3438525"/>
          <a:ext cx="9620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Leo-Geo</a:t>
          </a:r>
        </a:p>
      </cdr:txBody>
    </cdr:sp>
  </cdr:relSizeAnchor>
  <cdr:relSizeAnchor xmlns:cdr="http://schemas.openxmlformats.org/drawingml/2006/chartDrawing">
    <cdr:from>
      <cdr:x>0.674</cdr:x>
      <cdr:y>0.259</cdr:y>
    </cdr:from>
    <cdr:to>
      <cdr:x>0.82375</cdr:x>
      <cdr:y>0.307</cdr:y>
    </cdr:to>
    <cdr:sp>
      <cdr:nvSpPr>
        <cdr:cNvPr id="2" name="TextBox 2"/>
        <cdr:cNvSpPr txBox="1">
          <a:spLocks noChangeArrowheads="1"/>
        </cdr:cNvSpPr>
      </cdr:nvSpPr>
      <cdr:spPr>
        <a:xfrm>
          <a:off x="5848350" y="1533525"/>
          <a:ext cx="12954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Leo-Geo RT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361950" y="0"/>
        <a:ext cx="7953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0.27975</cdr:x>
      <cdr:y>0.74175</cdr:y>
    </cdr:from>
    <cdr:to>
      <cdr:x>0.5905</cdr:x>
      <cdr:y>0.79875</cdr:y>
    </cdr:to>
    <cdr:sp>
      <cdr:nvSpPr>
        <cdr:cNvPr id="1" name="Oval 1"/>
        <cdr:cNvSpPr>
          <a:spLocks/>
        </cdr:cNvSpPr>
      </cdr:nvSpPr>
      <cdr:spPr>
        <a:xfrm rot="21265435">
          <a:off x="2419350" y="4391025"/>
          <a:ext cx="2695575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0.74375</cdr:y>
    </cdr:from>
    <cdr:to>
      <cdr:x>0.64225</cdr:x>
      <cdr:y>0.79875</cdr:y>
    </cdr:to>
    <cdr:sp>
      <cdr:nvSpPr>
        <cdr:cNvPr id="2" name="Oval 2"/>
        <cdr:cNvSpPr>
          <a:spLocks/>
        </cdr:cNvSpPr>
      </cdr:nvSpPr>
      <cdr:spPr>
        <a:xfrm>
          <a:off x="5114925" y="4400550"/>
          <a:ext cx="44767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0.7345</cdr:x>
      <cdr:y>0.1655</cdr:y>
    </cdr:from>
    <cdr:to>
      <cdr:x>0.7955</cdr:x>
      <cdr:y>0.6375</cdr:y>
    </cdr:to>
    <cdr:sp>
      <cdr:nvSpPr>
        <cdr:cNvPr id="3" name="Oval 3"/>
        <cdr:cNvSpPr>
          <a:spLocks/>
        </cdr:cNvSpPr>
      </cdr:nvSpPr>
      <cdr:spPr>
        <a:xfrm rot="1016524">
          <a:off x="6372225" y="971550"/>
          <a:ext cx="533400" cy="28003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0.73825</cdr:y>
    </cdr:from>
    <cdr:to>
      <cdr:x>0.874</cdr:x>
      <cdr:y>0.79925</cdr:y>
    </cdr:to>
    <cdr:sp>
      <cdr:nvSpPr>
        <cdr:cNvPr id="4" name="TextBox 4"/>
        <cdr:cNvSpPr txBox="1">
          <a:spLocks noChangeArrowheads="1"/>
        </cdr:cNvSpPr>
      </cdr:nvSpPr>
      <cdr:spPr>
        <a:xfrm>
          <a:off x="5638800" y="4371975"/>
          <a:ext cx="19431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Electric Cruisers</a:t>
          </a:r>
        </a:p>
      </cdr:txBody>
    </cdr:sp>
  </cdr:relSizeAnchor>
  <cdr:relSizeAnchor xmlns:cdr="http://schemas.openxmlformats.org/drawingml/2006/chartDrawing">
    <cdr:from>
      <cdr:x>0.29925</cdr:x>
      <cdr:y>0.68</cdr:y>
    </cdr:from>
    <cdr:to>
      <cdr:x>0.42075</cdr:x>
      <cdr:y>0.741</cdr:y>
    </cdr:to>
    <cdr:sp>
      <cdr:nvSpPr>
        <cdr:cNvPr id="5" name="TextBox 5"/>
        <cdr:cNvSpPr txBox="1">
          <a:spLocks noChangeArrowheads="1"/>
        </cdr:cNvSpPr>
      </cdr:nvSpPr>
      <cdr:spPr>
        <a:xfrm>
          <a:off x="2590800" y="4019550"/>
          <a:ext cx="10572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Tenders</a:t>
          </a:r>
        </a:p>
      </cdr:txBody>
    </cdr:sp>
  </cdr:relSizeAnchor>
  <cdr:relSizeAnchor xmlns:cdr="http://schemas.openxmlformats.org/drawingml/2006/chartDrawing">
    <cdr:from>
      <cdr:x>0.5095</cdr:x>
      <cdr:y>0.2635</cdr:y>
    </cdr:from>
    <cdr:to>
      <cdr:x>0.7495</cdr:x>
      <cdr:y>0.3245</cdr:y>
    </cdr:to>
    <cdr:sp>
      <cdr:nvSpPr>
        <cdr:cNvPr id="6" name="TextBox 6"/>
        <cdr:cNvSpPr txBox="1">
          <a:spLocks noChangeArrowheads="1"/>
        </cdr:cNvSpPr>
      </cdr:nvSpPr>
      <cdr:spPr>
        <a:xfrm>
          <a:off x="4419600" y="1552575"/>
          <a:ext cx="20859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Nuclear Monsters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0.7165</cdr:y>
    </cdr:from>
    <cdr:to>
      <cdr:x>0.60275</cdr:x>
      <cdr:y>0.77775</cdr:y>
    </cdr:to>
    <cdr:sp>
      <cdr:nvSpPr>
        <cdr:cNvPr id="1" name="Oval 1"/>
        <cdr:cNvSpPr>
          <a:spLocks/>
        </cdr:cNvSpPr>
      </cdr:nvSpPr>
      <cdr:spPr>
        <a:xfrm rot="21241688">
          <a:off x="2524125" y="4238625"/>
          <a:ext cx="2695575" cy="3619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0.73775</cdr:x>
      <cdr:y>0.15925</cdr:y>
    </cdr:from>
    <cdr:to>
      <cdr:x>0.79875</cdr:x>
      <cdr:y>0.6315</cdr:y>
    </cdr:to>
    <cdr:sp>
      <cdr:nvSpPr>
        <cdr:cNvPr id="2" name="Oval 3"/>
        <cdr:cNvSpPr>
          <a:spLocks/>
        </cdr:cNvSpPr>
      </cdr:nvSpPr>
      <cdr:spPr>
        <a:xfrm rot="1016524">
          <a:off x="6400800" y="942975"/>
          <a:ext cx="533400" cy="28003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0.65325</cdr:x>
      <cdr:y>0.73225</cdr:y>
    </cdr:from>
    <cdr:to>
      <cdr:x>0.877</cdr:x>
      <cdr:y>0.79325</cdr:y>
    </cdr:to>
    <cdr:sp>
      <cdr:nvSpPr>
        <cdr:cNvPr id="3" name="TextBox 4"/>
        <cdr:cNvSpPr txBox="1">
          <a:spLocks noChangeArrowheads="1"/>
        </cdr:cNvSpPr>
      </cdr:nvSpPr>
      <cdr:spPr>
        <a:xfrm>
          <a:off x="5667375" y="4333875"/>
          <a:ext cx="19431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Electric Cruisers</a:t>
          </a:r>
        </a:p>
      </cdr:txBody>
    </cdr:sp>
  </cdr:relSizeAnchor>
  <cdr:relSizeAnchor xmlns:cdr="http://schemas.openxmlformats.org/drawingml/2006/chartDrawing">
    <cdr:from>
      <cdr:x>0.30225</cdr:x>
      <cdr:y>0.673</cdr:y>
    </cdr:from>
    <cdr:to>
      <cdr:x>0.42375</cdr:x>
      <cdr:y>0.734</cdr:y>
    </cdr:to>
    <cdr:sp>
      <cdr:nvSpPr>
        <cdr:cNvPr id="4" name="TextBox 5"/>
        <cdr:cNvSpPr txBox="1">
          <a:spLocks noChangeArrowheads="1"/>
        </cdr:cNvSpPr>
      </cdr:nvSpPr>
      <cdr:spPr>
        <a:xfrm>
          <a:off x="2619375" y="3981450"/>
          <a:ext cx="10572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Tenders</a:t>
          </a:r>
        </a:p>
      </cdr:txBody>
    </cdr:sp>
  </cdr:relSizeAnchor>
  <cdr:relSizeAnchor xmlns:cdr="http://schemas.openxmlformats.org/drawingml/2006/chartDrawing">
    <cdr:from>
      <cdr:x>0.5125</cdr:x>
      <cdr:y>0.257</cdr:y>
    </cdr:from>
    <cdr:to>
      <cdr:x>0.7525</cdr:x>
      <cdr:y>0.318</cdr:y>
    </cdr:to>
    <cdr:sp>
      <cdr:nvSpPr>
        <cdr:cNvPr id="5" name="TextBox 6"/>
        <cdr:cNvSpPr txBox="1">
          <a:spLocks noChangeArrowheads="1"/>
        </cdr:cNvSpPr>
      </cdr:nvSpPr>
      <cdr:spPr>
        <a:xfrm>
          <a:off x="4438650" y="1514475"/>
          <a:ext cx="20859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Nuclear Monsters</a:t>
          </a:r>
        </a:p>
      </cdr:txBody>
    </cdr:sp>
  </cdr:relSizeAnchor>
  <cdr:relSizeAnchor xmlns:cdr="http://schemas.openxmlformats.org/drawingml/2006/chartDrawing">
    <cdr:from>
      <cdr:x>0.599</cdr:x>
      <cdr:y>0.73225</cdr:y>
    </cdr:from>
    <cdr:to>
      <cdr:x>0.65</cdr:x>
      <cdr:y>0.77775</cdr:y>
    </cdr:to>
    <cdr:sp>
      <cdr:nvSpPr>
        <cdr:cNvPr id="6" name="Oval 8"/>
        <cdr:cNvSpPr>
          <a:spLocks/>
        </cdr:cNvSpPr>
      </cdr:nvSpPr>
      <cdr:spPr>
        <a:xfrm rot="20862487">
          <a:off x="5191125" y="4333875"/>
          <a:ext cx="438150" cy="2667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6"/>
  <sheetViews>
    <sheetView tabSelected="1" workbookViewId="0" topLeftCell="A1">
      <pane xSplit="15700" ySplit="2940" topLeftCell="AF136" activePane="topLeft" state="split"/>
      <selection pane="topLeft" activeCell="C8" sqref="C8"/>
      <selection pane="topRight" activeCell="AF154" sqref="AF154"/>
      <selection pane="bottomLeft" activeCell="G159" sqref="G159"/>
      <selection pane="bottomRight" activeCell="AE143" sqref="AE143"/>
    </sheetView>
  </sheetViews>
  <sheetFormatPr defaultColWidth="11.00390625" defaultRowHeight="12"/>
  <cols>
    <col min="1" max="16384" width="11.50390625" style="0" customWidth="1"/>
  </cols>
  <sheetData>
    <row r="1" ht="12.75">
      <c r="A1" t="s">
        <v>0</v>
      </c>
    </row>
    <row r="2" ht="12.75">
      <c r="A2" t="s">
        <v>76</v>
      </c>
    </row>
    <row r="4" ht="12.75">
      <c r="A4" s="4" t="s">
        <v>74</v>
      </c>
    </row>
    <row r="5" spans="1:18" ht="12.75">
      <c r="A5" t="s">
        <v>27</v>
      </c>
      <c r="D5" t="s">
        <v>17</v>
      </c>
      <c r="J5" t="s">
        <v>26</v>
      </c>
      <c r="M5" t="s">
        <v>32</v>
      </c>
      <c r="Q5" t="s">
        <v>37</v>
      </c>
      <c r="R5" t="s">
        <v>41</v>
      </c>
    </row>
    <row r="6" spans="1:32" ht="12.75">
      <c r="A6" t="s">
        <v>18</v>
      </c>
      <c r="B6" t="s">
        <v>28</v>
      </c>
      <c r="C6" t="s">
        <v>33</v>
      </c>
      <c r="D6" t="s">
        <v>18</v>
      </c>
      <c r="E6" t="s">
        <v>19</v>
      </c>
      <c r="F6" t="s">
        <v>20</v>
      </c>
      <c r="G6" t="s">
        <v>21</v>
      </c>
      <c r="H6" t="s">
        <v>6</v>
      </c>
      <c r="J6">
        <v>1</v>
      </c>
      <c r="M6" t="s">
        <v>1</v>
      </c>
      <c r="N6" t="s">
        <v>34</v>
      </c>
      <c r="O6" t="s">
        <v>35</v>
      </c>
      <c r="Q6" t="s">
        <v>38</v>
      </c>
      <c r="R6" t="s">
        <v>39</v>
      </c>
      <c r="S6" t="s">
        <v>40</v>
      </c>
      <c r="T6" t="s">
        <v>42</v>
      </c>
      <c r="V6" t="s">
        <v>70</v>
      </c>
      <c r="AA6" t="s">
        <v>69</v>
      </c>
      <c r="AF6" t="s">
        <v>71</v>
      </c>
    </row>
    <row r="7" spans="1:35" ht="12.75">
      <c r="A7" t="s">
        <v>14</v>
      </c>
      <c r="B7">
        <v>300</v>
      </c>
      <c r="C7">
        <v>0.3</v>
      </c>
      <c r="D7" t="s">
        <v>15</v>
      </c>
      <c r="E7">
        <v>300</v>
      </c>
      <c r="F7">
        <v>0</v>
      </c>
      <c r="G7">
        <v>0.12</v>
      </c>
      <c r="H7" t="s">
        <v>16</v>
      </c>
      <c r="M7">
        <v>0.3</v>
      </c>
      <c r="N7">
        <v>0.6</v>
      </c>
      <c r="O7">
        <v>0.1</v>
      </c>
      <c r="Q7">
        <v>0</v>
      </c>
      <c r="R7">
        <v>0</v>
      </c>
      <c r="S7">
        <v>1</v>
      </c>
      <c r="T7">
        <v>0</v>
      </c>
      <c r="V7">
        <v>0</v>
      </c>
      <c r="W7">
        <v>0</v>
      </c>
      <c r="X7">
        <v>1</v>
      </c>
      <c r="Y7">
        <v>0</v>
      </c>
      <c r="AA7">
        <v>0</v>
      </c>
      <c r="AB7">
        <v>0</v>
      </c>
      <c r="AC7">
        <v>1</v>
      </c>
      <c r="AD7">
        <v>0</v>
      </c>
      <c r="AF7">
        <v>0</v>
      </c>
      <c r="AG7">
        <v>0</v>
      </c>
      <c r="AH7">
        <v>1</v>
      </c>
      <c r="AI7">
        <v>0</v>
      </c>
    </row>
    <row r="8" spans="1:35" ht="12.75">
      <c r="A8" t="s">
        <v>29</v>
      </c>
      <c r="B8">
        <v>1000</v>
      </c>
      <c r="C8">
        <v>0.6</v>
      </c>
      <c r="D8" t="s">
        <v>22</v>
      </c>
      <c r="E8">
        <v>450</v>
      </c>
      <c r="F8">
        <v>0</v>
      </c>
      <c r="G8">
        <v>0.13</v>
      </c>
      <c r="H8" t="s">
        <v>16</v>
      </c>
      <c r="Q8">
        <v>4300</v>
      </c>
      <c r="R8">
        <v>1</v>
      </c>
      <c r="S8">
        <v>1</v>
      </c>
      <c r="T8">
        <v>0.7</v>
      </c>
      <c r="V8">
        <v>1000</v>
      </c>
      <c r="W8">
        <v>1</v>
      </c>
      <c r="X8">
        <v>0.33</v>
      </c>
      <c r="Y8">
        <v>0.3</v>
      </c>
      <c r="AA8">
        <v>4300</v>
      </c>
      <c r="AB8">
        <v>1</v>
      </c>
      <c r="AC8">
        <v>1</v>
      </c>
      <c r="AD8">
        <v>0.7</v>
      </c>
      <c r="AF8">
        <v>40000</v>
      </c>
      <c r="AG8">
        <v>1</v>
      </c>
      <c r="AH8">
        <v>1</v>
      </c>
      <c r="AI8">
        <v>1</v>
      </c>
    </row>
    <row r="9" spans="1:35" ht="12.75">
      <c r="A9" t="s">
        <v>30</v>
      </c>
      <c r="B9">
        <v>3000</v>
      </c>
      <c r="C9">
        <v>0.9</v>
      </c>
      <c r="D9" t="s">
        <v>23</v>
      </c>
      <c r="E9">
        <v>3000</v>
      </c>
      <c r="F9">
        <v>25</v>
      </c>
      <c r="G9">
        <v>0.3</v>
      </c>
      <c r="H9" t="s">
        <v>25</v>
      </c>
      <c r="M9" t="s">
        <v>47</v>
      </c>
      <c r="Q9">
        <v>8300</v>
      </c>
      <c r="R9">
        <v>1</v>
      </c>
      <c r="S9">
        <v>1</v>
      </c>
      <c r="T9">
        <v>0.9</v>
      </c>
      <c r="V9">
        <v>4300</v>
      </c>
      <c r="W9">
        <v>1</v>
      </c>
      <c r="X9">
        <v>1</v>
      </c>
      <c r="Y9">
        <v>0.6</v>
      </c>
      <c r="AA9">
        <v>8300</v>
      </c>
      <c r="AB9">
        <v>1</v>
      </c>
      <c r="AC9">
        <v>1</v>
      </c>
      <c r="AD9">
        <v>0.9</v>
      </c>
      <c r="AF9">
        <v>0</v>
      </c>
      <c r="AI9">
        <v>1</v>
      </c>
    </row>
    <row r="10" spans="1:35" ht="12.75">
      <c r="A10" t="s">
        <v>31</v>
      </c>
      <c r="B10">
        <v>5000</v>
      </c>
      <c r="C10">
        <v>1</v>
      </c>
      <c r="D10" t="s">
        <v>24</v>
      </c>
      <c r="E10">
        <v>1500</v>
      </c>
      <c r="F10">
        <v>1000</v>
      </c>
      <c r="G10">
        <v>0.2</v>
      </c>
      <c r="H10" t="s">
        <v>16</v>
      </c>
      <c r="M10" t="s">
        <v>45</v>
      </c>
      <c r="N10" t="s">
        <v>46</v>
      </c>
      <c r="Q10">
        <v>12000</v>
      </c>
      <c r="R10">
        <v>1</v>
      </c>
      <c r="S10">
        <v>1</v>
      </c>
      <c r="T10">
        <v>1</v>
      </c>
      <c r="V10">
        <v>5500</v>
      </c>
      <c r="W10">
        <v>1</v>
      </c>
      <c r="X10">
        <v>0.33</v>
      </c>
      <c r="Y10">
        <v>0.75</v>
      </c>
      <c r="AA10">
        <v>12000</v>
      </c>
      <c r="AB10">
        <v>1</v>
      </c>
      <c r="AC10">
        <v>1</v>
      </c>
      <c r="AD10">
        <v>1</v>
      </c>
      <c r="AF10">
        <v>0</v>
      </c>
      <c r="AI10">
        <v>1</v>
      </c>
    </row>
    <row r="11" spans="13:35" ht="12.75">
      <c r="M11">
        <v>20</v>
      </c>
      <c r="N11">
        <v>150</v>
      </c>
      <c r="Q11">
        <v>0</v>
      </c>
      <c r="R11">
        <v>1</v>
      </c>
      <c r="S11">
        <v>1</v>
      </c>
      <c r="T11">
        <v>0.9</v>
      </c>
      <c r="V11">
        <v>8300</v>
      </c>
      <c r="W11">
        <v>1</v>
      </c>
      <c r="X11">
        <v>1</v>
      </c>
      <c r="Y11">
        <v>0.9</v>
      </c>
      <c r="AA11">
        <v>0</v>
      </c>
      <c r="AB11">
        <v>1</v>
      </c>
      <c r="AC11">
        <v>1</v>
      </c>
      <c r="AD11">
        <v>0.9</v>
      </c>
      <c r="AF11">
        <v>0</v>
      </c>
      <c r="AI11">
        <v>1</v>
      </c>
    </row>
    <row r="12" spans="17:35" ht="12.75">
      <c r="Q12">
        <v>0</v>
      </c>
      <c r="T12">
        <v>1</v>
      </c>
      <c r="V12">
        <v>9500</v>
      </c>
      <c r="Y12">
        <v>1</v>
      </c>
      <c r="AA12">
        <v>0</v>
      </c>
      <c r="AD12">
        <v>1</v>
      </c>
      <c r="AF12">
        <v>0</v>
      </c>
      <c r="AI12">
        <v>1</v>
      </c>
    </row>
    <row r="13" spans="1:20" ht="12.75">
      <c r="A13" s="3" t="s">
        <v>75</v>
      </c>
      <c r="B13" s="3"/>
      <c r="C13" s="3"/>
      <c r="D13" s="4" t="s">
        <v>78</v>
      </c>
      <c r="E13" s="5" t="s">
        <v>79</v>
      </c>
      <c r="F13" s="6"/>
      <c r="G13" s="7"/>
      <c r="H13" s="4" t="s">
        <v>77</v>
      </c>
      <c r="I13" s="5" t="s">
        <v>79</v>
      </c>
      <c r="J13" s="6"/>
      <c r="K13" s="6"/>
      <c r="L13" s="7"/>
      <c r="M13" s="4" t="s">
        <v>78</v>
      </c>
      <c r="P13" s="5" t="s">
        <v>80</v>
      </c>
      <c r="Q13" s="6"/>
      <c r="R13" s="6"/>
      <c r="S13" s="7"/>
      <c r="T13" s="4" t="s">
        <v>81</v>
      </c>
    </row>
    <row r="14" spans="1:30" ht="12.75">
      <c r="A14" t="s">
        <v>1</v>
      </c>
      <c r="B14" t="s">
        <v>2</v>
      </c>
      <c r="C14" t="s">
        <v>3</v>
      </c>
      <c r="D14" t="s">
        <v>4</v>
      </c>
      <c r="E14" t="s">
        <v>5</v>
      </c>
      <c r="F14" t="s">
        <v>20</v>
      </c>
      <c r="G14" t="s">
        <v>21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  <c r="M14" t="s">
        <v>11</v>
      </c>
      <c r="N14" t="s">
        <v>12</v>
      </c>
      <c r="O14" t="s">
        <v>13</v>
      </c>
      <c r="P14" t="s">
        <v>36</v>
      </c>
      <c r="Q14" t="s">
        <v>43</v>
      </c>
      <c r="R14" t="s">
        <v>44</v>
      </c>
      <c r="S14" t="s">
        <v>33</v>
      </c>
      <c r="T14" t="s">
        <v>48</v>
      </c>
      <c r="U14" t="s">
        <v>49</v>
      </c>
      <c r="W14" t="s">
        <v>50</v>
      </c>
      <c r="Y14" t="s">
        <v>51</v>
      </c>
      <c r="AA14" t="s">
        <v>52</v>
      </c>
      <c r="AD14">
        <f>MAX(Q7:Q12)/40</f>
        <v>300</v>
      </c>
    </row>
    <row r="15" spans="1:31" ht="12.75">
      <c r="A15" t="s">
        <v>14</v>
      </c>
      <c r="B15" t="s">
        <v>15</v>
      </c>
      <c r="C15">
        <v>30</v>
      </c>
      <c r="D15">
        <f>IF($A15=$A$7,B$7,IF($A15=$A$8,B$8,IF($A15=$A$9,B$9,IF($A15=$A$10,B$10,"error"))))</f>
        <v>300</v>
      </c>
      <c r="E15">
        <f aca="true" t="shared" si="0" ref="E15:H47">IF($B15=$D$7,E$7,IF($B15=$D$8,E$8,IF($B15=$D$9,E$9,IF($B15=$D$10,E$10,"error"))))</f>
        <v>300</v>
      </c>
      <c r="F15">
        <f aca="true" t="shared" si="1" ref="F15:H30">IF($B15=$D$7,F$7,IF($B15=$D$8,F$8,IF($B15=$D$9,F$9,IF($B15=$D$10,F$10,"error"))))</f>
        <v>0</v>
      </c>
      <c r="G15">
        <f t="shared" si="1"/>
        <v>0.12</v>
      </c>
      <c r="H15" t="str">
        <f t="shared" si="1"/>
        <v>Y</v>
      </c>
      <c r="I15">
        <f>C15</f>
        <v>30</v>
      </c>
      <c r="J15" s="1">
        <f>D15*$J$6+F15+G15*I15</f>
        <v>303.6</v>
      </c>
      <c r="K15" s="1">
        <f>J15+D15</f>
        <v>603.6</v>
      </c>
      <c r="L15" s="1">
        <f>K15+I15</f>
        <v>633.6</v>
      </c>
      <c r="M15" s="1">
        <f>9.8*E15*LN(L15/K15)</f>
        <v>142.60797400317568</v>
      </c>
      <c r="N15" s="1">
        <f aca="true" t="shared" si="2" ref="N15:N79">IF($H15="Y",$M15,"")</f>
        <v>142.60797400317568</v>
      </c>
      <c r="O15" s="1">
        <f aca="true" t="shared" si="3" ref="O15:O79">IF($H15="N",$M15,"")</f>
      </c>
      <c r="P15" s="2">
        <f>IF($A15=$A$7,C$7,IF($A15=$A$8,C$8,IF($A15=$A$9,C$9,IF($A15=$A$10,C$10,"error"))))</f>
        <v>0.3</v>
      </c>
      <c r="Q15" s="2">
        <f>IF($M15&lt;$Q$7,"error",IF($M15&lt;$Q$8,$R$7*$T$7+$S$7*($M15-$Q$7)*($T$8-$T$7)/($Q$8-$Q$7),IF($M15&lt;$Q$9,$R$8*$T$8+$S$8*($M15-$Q$8)*($T$9-$T$8)/($Q$9-$Q$8),IF($M15&lt;$Q$10,$R$9*$T$9+$S$9*($M15-$Q$9)*($T$10-$T$9)/($Q$10-$Q$9),IF($M15&lt;$Q$11,$R$10*$T$10+$S$10*($M15-$Q$10)*($T$11-$T$10)/($Q$11-$Q$10),IF($M15&lt;$Q$12,$R$11*$T$11+$S$11*($M15-$Q$11)*($T$12-$T$11)/($Q$12-$Q$11),1))))))</f>
        <v>0.02321525158191232</v>
      </c>
      <c r="R15" s="2">
        <f>IF(H15="Y",1,0)</f>
        <v>1</v>
      </c>
      <c r="S15" s="2">
        <f>P15*$M$7+Q15*$N$7+R15*$O$7</f>
        <v>0.20392915094914738</v>
      </c>
      <c r="T15" s="2">
        <f>(L15*$M$11+K15*$N$11)/1000</f>
        <v>103.212</v>
      </c>
      <c r="U15">
        <f aca="true" t="shared" si="4" ref="U15:U79">IF($B15=$D$7,$S15,0)</f>
        <v>0.20392915094914738</v>
      </c>
      <c r="V15">
        <f aca="true" t="shared" si="5" ref="V15:V79">IF($B15=$D$7,$T15,0)</f>
        <v>103.212</v>
      </c>
      <c r="W15">
        <f aca="true" t="shared" si="6" ref="W15:W79">IF($B15=$D$8,$S15,0)</f>
        <v>0</v>
      </c>
      <c r="X15">
        <f aca="true" t="shared" si="7" ref="X15:X79">IF($B15=$D$8,$T15,0)</f>
        <v>0</v>
      </c>
      <c r="Y15">
        <f aca="true" t="shared" si="8" ref="Y15:Y79">IF($B15=$D$9,$S15,0)</f>
        <v>0</v>
      </c>
      <c r="Z15">
        <f aca="true" t="shared" si="9" ref="Z15:Z79">IF($B15=$D$9,$T15,0)</f>
        <v>0</v>
      </c>
      <c r="AA15">
        <f aca="true" t="shared" si="10" ref="AA15:AA79">IF($B15=$D$10,$S15,0)</f>
        <v>0</v>
      </c>
      <c r="AB15">
        <f aca="true" t="shared" si="11" ref="AB15:AB79">IF($B15=$D$10,$T15,0)</f>
        <v>0</v>
      </c>
      <c r="AD15">
        <v>0</v>
      </c>
      <c r="AE15" s="2">
        <f>IF($AD15&lt;$Q$7,"error",IF($AD15&lt;$Q$8,$R$7*$T$7+$S$7*($AD15-$Q$7)*($T$8-$T$7)/($Q$8-$Q$7),IF($AD15&lt;$Q$9,$R$8*$T$8+$S$8*($AD15-$Q$8)*($T$9-$T$8)/($Q$9-$Q$8),IF($AD15&lt;$Q$10,$R$9*$T$9+$S$9*($AD15-$Q$9)*($T$10-$T$9)/($Q$10-$Q$9),IF($AD15&lt;$Q$11,$R$10*$T$10+$S$10*($AD15-$Q$10)*($T$11-$T$10)/($Q$11-$Q$10),IF($AD15&lt;$Q$12,$R$11*$T$11+$S$11*($AD15-$Q$11)*($T$12-$T$11)/($Q$12-$Q$11),1))))))</f>
        <v>0</v>
      </c>
    </row>
    <row r="16" spans="1:31" ht="12.75">
      <c r="A16" t="s">
        <v>14</v>
      </c>
      <c r="B16" t="s">
        <v>15</v>
      </c>
      <c r="C16">
        <v>100</v>
      </c>
      <c r="D16">
        <f aca="true" t="shared" si="12" ref="D16:D79">IF($A16=$A$7,B$7,IF($A16=$A$8,B$8,IF($A16=$A$9,B$9,IF($A16=$A$10,B$10,"error"))))</f>
        <v>300</v>
      </c>
      <c r="E16">
        <f t="shared" si="0"/>
        <v>300</v>
      </c>
      <c r="F16">
        <f t="shared" si="1"/>
        <v>0</v>
      </c>
      <c r="G16">
        <f t="shared" si="1"/>
        <v>0.12</v>
      </c>
      <c r="H16" t="str">
        <f t="shared" si="1"/>
        <v>Y</v>
      </c>
      <c r="I16">
        <f aca="true" t="shared" si="13" ref="I16:I79">C16</f>
        <v>100</v>
      </c>
      <c r="J16" s="1">
        <f aca="true" t="shared" si="14" ref="J16:J79">D16*$J$6+F16+G16*I16</f>
        <v>312</v>
      </c>
      <c r="K16" s="1">
        <f aca="true" t="shared" si="15" ref="K16:K79">J16+D16</f>
        <v>612</v>
      </c>
      <c r="L16" s="1">
        <f aca="true" t="shared" si="16" ref="L16:L79">K16+I16</f>
        <v>712</v>
      </c>
      <c r="M16" s="1">
        <f aca="true" t="shared" si="17" ref="M16:M79">9.8*E16*LN(L16/K16)</f>
        <v>444.9561489649703</v>
      </c>
      <c r="N16" s="1">
        <f t="shared" si="2"/>
        <v>444.9561489649703</v>
      </c>
      <c r="O16" s="1">
        <f t="shared" si="3"/>
      </c>
      <c r="P16" s="2">
        <f aca="true" t="shared" si="18" ref="P16:P79">IF($A16=$A$7,C$7,IF($A16=$A$8,C$8,IF($A16=$A$9,C$9,IF($A16=$A$10,C$10,"error"))))</f>
        <v>0.3</v>
      </c>
      <c r="Q16" s="2">
        <f>IF($M16&lt;$Q$7,"error",IF($M16&lt;$Q$8,$R$7*$T$7+$S$7*($M16-$Q$7)*($T$8-$T$7)/($Q$8-$Q$7),IF($M16&lt;$Q$9,$R$8*$T$8+$S$8*($M16-$Q$8)*($T$9-$T$8)/($Q$9-$Q$8),IF($M16&lt;$Q$10,$R$9*$T$9+$S$9*($M16-$Q$9)*($T$10-$T$9)/($Q$10-$Q$9),IF($M16&lt;$Q$11,$R$10*$T$10+$S$10*($M16-$Q$10)*($T$11-$T$10)/($Q$11-$Q$10),IF($M16&lt;$Q$12,$R$11*$T$11+$S$11*($M16-$Q$11)*($T$12-$T$11)/($Q$12-$Q$11),1))))))</f>
        <v>0.07243472192453004</v>
      </c>
      <c r="R16" s="2">
        <f aca="true" t="shared" si="19" ref="R16:R79">IF(H16="Y",1,0)</f>
        <v>1</v>
      </c>
      <c r="S16" s="2">
        <f aca="true" t="shared" si="20" ref="S16:S79">P16*$M$7+Q16*$N$7+R16*$O$7</f>
        <v>0.23346083315471802</v>
      </c>
      <c r="T16" s="2">
        <f aca="true" t="shared" si="21" ref="T16:T79">(L16*$M$11+K16*$N$11)/1000</f>
        <v>106.04</v>
      </c>
      <c r="U16">
        <f t="shared" si="4"/>
        <v>0.23346083315471802</v>
      </c>
      <c r="V16">
        <f t="shared" si="5"/>
        <v>106.04</v>
      </c>
      <c r="W16">
        <f t="shared" si="6"/>
        <v>0</v>
      </c>
      <c r="X16">
        <f t="shared" si="7"/>
        <v>0</v>
      </c>
      <c r="Y16">
        <f t="shared" si="8"/>
        <v>0</v>
      </c>
      <c r="Z16">
        <f t="shared" si="9"/>
        <v>0</v>
      </c>
      <c r="AA16">
        <f t="shared" si="10"/>
        <v>0</v>
      </c>
      <c r="AB16">
        <f t="shared" si="11"/>
        <v>0</v>
      </c>
      <c r="AD16">
        <f>AD15+AD$14</f>
        <v>300</v>
      </c>
      <c r="AE16" s="2">
        <f>IF($AD16&lt;$Q$7,"error",IF($AD16&lt;$Q$8,$R$7*$T$7+$S$7*($AD16-$Q$7)*($T$8-$T$7)/($Q$8-$Q$7),IF($AD16&lt;$Q$9,$R$8*$T$8+$S$8*($AD16-$Q$8)*($T$9-$T$8)/($Q$9-$Q$8),IF($AD16&lt;$Q$10,$R$9*$T$9+$S$9*($AD16-$Q$9)*($T$10-$T$9)/($Q$10-$Q$9),IF($AD16&lt;$Q$11,$R$10*$T$10+$S$10*($AD16-$Q$10)*($T$11-$T$10)/($Q$11-$Q$10),IF($AD16&lt;$Q$12,$R$11*$T$11+$S$11*($AD16-$Q$11)*($T$12-$T$11)/($Q$12-$Q$11),1))))))</f>
        <v>0.04883720930232558</v>
      </c>
    </row>
    <row r="17" spans="1:31" ht="12.75" customHeight="1">
      <c r="A17" t="s">
        <v>14</v>
      </c>
      <c r="B17" t="s">
        <v>15</v>
      </c>
      <c r="C17">
        <v>300</v>
      </c>
      <c r="D17">
        <f>IF($A17=$A$7,B$7,IF($A17=$A$8,B$8,IF($A17=$A$9,B$9,IF($A17=$A$10,B$10,"error"))))</f>
        <v>300</v>
      </c>
      <c r="E17">
        <f>IF($B17=$D$7,E$7,IF($B17=$D$8,E$8,IF($B17=$D$9,E$9,IF($B17=$D$10,E$10,"error"))))</f>
        <v>300</v>
      </c>
      <c r="F17">
        <f>IF($B17=$D$7,F$7,IF($B17=$D$8,F$8,IF($B17=$D$9,F$9,IF($B17=$D$10,F$10,"error"))))</f>
        <v>0</v>
      </c>
      <c r="G17">
        <f>IF($B17=$D$7,G$7,IF($B17=$D$8,G$8,IF($B17=$D$9,G$9,IF($B17=$D$10,G$10,"error"))))</f>
        <v>0.12</v>
      </c>
      <c r="H17" t="str">
        <f>IF($B17=$D$7,H$7,IF($B17=$D$8,H$8,IF($B17=$D$9,H$9,IF($B17=$D$10,H$10,"error"))))</f>
        <v>Y</v>
      </c>
      <c r="I17">
        <f>C17</f>
        <v>300</v>
      </c>
      <c r="J17" s="1">
        <f>D17*$J$6+F17+G17*I17</f>
        <v>336</v>
      </c>
      <c r="K17" s="1">
        <f>J17+D17</f>
        <v>636</v>
      </c>
      <c r="L17" s="1">
        <f>K17+I17</f>
        <v>936</v>
      </c>
      <c r="M17" s="1">
        <f>9.8*E17*LN(L17/K17)</f>
        <v>1136.0657246241612</v>
      </c>
      <c r="N17" s="1">
        <f>IF($H17="Y",$M17,"")</f>
        <v>1136.0657246241612</v>
      </c>
      <c r="O17" s="1">
        <f>IF($H17="N",$M17,"")</f>
      </c>
      <c r="P17" s="2">
        <f>IF($A17=$A$7,C$7,IF($A17=$A$8,C$8,IF($A17=$A$9,C$9,IF($A17=$A$10,C$10,"error"))))</f>
        <v>0.3</v>
      </c>
      <c r="Q17" s="2">
        <f>IF($M17&lt;$Q$7,"error",IF($M17&lt;$Q$8,$R$7*$T$7+$S$7*($M17-$Q$7)*($T$8-$T$7)/($Q$8-$Q$7),IF($M17&lt;$Q$9,$R$8*$T$8+$S$8*($M17-$Q$8)*($T$9-$T$8)/($Q$9-$Q$8),IF($M17&lt;$Q$10,$R$9*$T$9+$S$9*($M17-$Q$9)*($T$10-$T$9)/($Q$10-$Q$9),IF($M17&lt;$Q$11,$R$10*$T$10+$S$10*($M17-$Q$10)*($T$11-$T$10)/($Q$11-$Q$10),IF($M17&lt;$Q$12,$R$11*$T$11+$S$11*($M17-$Q$11)*($T$12-$T$11)/($Q$12-$Q$11),1))))))</f>
        <v>0.18494093191556113</v>
      </c>
      <c r="R17" s="2">
        <f>IF(H17="Y",1,0)</f>
        <v>1</v>
      </c>
      <c r="S17" s="2">
        <f>P17*$M$7+Q17*$N$7+R17*$O$7</f>
        <v>0.3009645591493367</v>
      </c>
      <c r="T17" s="2">
        <f>(L17*$M$11+K17*$N$11)/1000</f>
        <v>114.12</v>
      </c>
      <c r="U17">
        <f>IF($B17=$D$7,$S17,0)</f>
        <v>0.3009645591493367</v>
      </c>
      <c r="V17">
        <f>IF($B17=$D$7,$T17,0)</f>
        <v>114.12</v>
      </c>
      <c r="W17">
        <f>IF($B17=$D$8,$S17,0)</f>
        <v>0</v>
      </c>
      <c r="X17">
        <f>IF($B17=$D$8,$T17,0)</f>
        <v>0</v>
      </c>
      <c r="Y17">
        <f>IF($B17=$D$9,$S17,0)</f>
        <v>0</v>
      </c>
      <c r="Z17">
        <f>IF($B17=$D$9,$T17,0)</f>
        <v>0</v>
      </c>
      <c r="AA17">
        <f>IF($B17=$D$10,$S17,0)</f>
        <v>0</v>
      </c>
      <c r="AB17">
        <f>IF($B17=$D$10,$T17,0)</f>
        <v>0</v>
      </c>
      <c r="AD17">
        <f aca="true" t="shared" si="22" ref="AD17:AD55">AD16+AD$14</f>
        <v>600</v>
      </c>
      <c r="AE17" s="2">
        <f>IF($AD17&lt;$Q$7,"error",IF($AD17&lt;$Q$8,$R$7*$T$7+$S$7*($AD17-$Q$7)*($T$8-$T$7)/($Q$8-$Q$7),IF($AD17&lt;$Q$9,$R$8*$T$8+$S$8*($AD17-$Q$8)*($T$9-$T$8)/($Q$9-$Q$8),IF($AD17&lt;$Q$10,$R$9*$T$9+$S$9*($AD17-$Q$9)*($T$10-$T$9)/($Q$10-$Q$9),IF($AD17&lt;$Q$11,$R$10*$T$10+$S$10*($AD17-$Q$10)*($T$11-$T$10)/($Q$11-$Q$10),IF($AD17&lt;$Q$12,$R$11*$T$11+$S$11*($AD17-$Q$11)*($T$12-$T$11)/($Q$12-$Q$11),1))))))</f>
        <v>0.09767441860465116</v>
      </c>
    </row>
    <row r="18" spans="1:31" ht="12.75">
      <c r="A18" t="s">
        <v>14</v>
      </c>
      <c r="B18" t="s">
        <v>15</v>
      </c>
      <c r="C18">
        <v>600</v>
      </c>
      <c r="D18">
        <f t="shared" si="12"/>
        <v>300</v>
      </c>
      <c r="E18">
        <f t="shared" si="0"/>
        <v>300</v>
      </c>
      <c r="F18">
        <f t="shared" si="1"/>
        <v>0</v>
      </c>
      <c r="G18">
        <f t="shared" si="1"/>
        <v>0.12</v>
      </c>
      <c r="H18" t="str">
        <f t="shared" si="1"/>
        <v>Y</v>
      </c>
      <c r="I18">
        <f t="shared" si="13"/>
        <v>600</v>
      </c>
      <c r="J18" s="1">
        <f t="shared" si="14"/>
        <v>372</v>
      </c>
      <c r="K18" s="1">
        <f t="shared" si="15"/>
        <v>672</v>
      </c>
      <c r="L18" s="1">
        <f t="shared" si="16"/>
        <v>1272</v>
      </c>
      <c r="M18" s="1">
        <f t="shared" si="17"/>
        <v>1875.9769659281385</v>
      </c>
      <c r="N18" s="1">
        <f t="shared" si="2"/>
        <v>1875.9769659281385</v>
      </c>
      <c r="O18" s="1">
        <f t="shared" si="3"/>
      </c>
      <c r="P18" s="2">
        <f t="shared" si="18"/>
        <v>0.3</v>
      </c>
      <c r="Q18" s="2">
        <f>IF($M18&lt;$Q$7,"error",IF($M18&lt;$Q$8,$R$7*$T$7+$S$7*($M18-$Q$7)*($T$8-$T$7)/($Q$8-$Q$7),IF($M18&lt;$Q$9,$R$8*$T$8+$S$8*($M18-$Q$8)*($T$9-$T$8)/($Q$9-$Q$8),IF($M18&lt;$Q$10,$R$9*$T$9+$S$9*($M18-$Q$9)*($T$10-$T$9)/($Q$10-$Q$9),IF($M18&lt;$Q$11,$R$10*$T$10+$S$10*($M18-$Q$10)*($T$11-$T$10)/($Q$11-$Q$10),IF($M18&lt;$Q$12,$R$11*$T$11+$S$11*($M18-$Q$11)*($T$12-$T$11)/($Q$12-$Q$11),1))))))</f>
        <v>0.3053915991045807</v>
      </c>
      <c r="R18" s="2">
        <f t="shared" si="19"/>
        <v>1</v>
      </c>
      <c r="S18" s="2">
        <f t="shared" si="20"/>
        <v>0.37323495946274843</v>
      </c>
      <c r="T18" s="2">
        <f t="shared" si="21"/>
        <v>126.24</v>
      </c>
      <c r="U18">
        <f t="shared" si="4"/>
        <v>0.37323495946274843</v>
      </c>
      <c r="V18">
        <f t="shared" si="5"/>
        <v>126.24</v>
      </c>
      <c r="W18">
        <f t="shared" si="6"/>
        <v>0</v>
      </c>
      <c r="X18">
        <f t="shared" si="7"/>
        <v>0</v>
      </c>
      <c r="Y18">
        <f t="shared" si="8"/>
        <v>0</v>
      </c>
      <c r="Z18">
        <f t="shared" si="9"/>
        <v>0</v>
      </c>
      <c r="AA18">
        <f t="shared" si="10"/>
        <v>0</v>
      </c>
      <c r="AB18">
        <f t="shared" si="11"/>
        <v>0</v>
      </c>
      <c r="AD18">
        <f t="shared" si="22"/>
        <v>900</v>
      </c>
      <c r="AE18" s="2">
        <f>IF($AD18&lt;$Q$7,"error",IF($AD18&lt;$Q$8,$R$7*$T$7+$S$7*($AD18-$Q$7)*($T$8-$T$7)/($Q$8-$Q$7),IF($AD18&lt;$Q$9,$R$8*$T$8+$S$8*($AD18-$Q$8)*($T$9-$T$8)/($Q$9-$Q$8),IF($AD18&lt;$Q$10,$R$9*$T$9+$S$9*($AD18-$Q$9)*($T$10-$T$9)/($Q$10-$Q$9),IF($AD18&lt;$Q$11,$R$10*$T$10+$S$10*($AD18-$Q$10)*($T$11-$T$10)/($Q$11-$Q$10),IF($AD18&lt;$Q$12,$R$11*$T$11+$S$11*($AD18-$Q$11)*($T$12-$T$11)/($Q$12-$Q$11),1))))))</f>
        <v>0.14651162790697675</v>
      </c>
    </row>
    <row r="19" spans="1:31" ht="12.75">
      <c r="A19" t="s">
        <v>14</v>
      </c>
      <c r="B19" t="s">
        <v>15</v>
      </c>
      <c r="C19">
        <v>1200</v>
      </c>
      <c r="D19">
        <f t="shared" si="12"/>
        <v>300</v>
      </c>
      <c r="E19">
        <f t="shared" si="0"/>
        <v>300</v>
      </c>
      <c r="F19">
        <f t="shared" si="1"/>
        <v>0</v>
      </c>
      <c r="G19">
        <f t="shared" si="1"/>
        <v>0.12</v>
      </c>
      <c r="H19" t="str">
        <f t="shared" si="1"/>
        <v>Y</v>
      </c>
      <c r="I19">
        <f t="shared" si="13"/>
        <v>1200</v>
      </c>
      <c r="J19" s="1">
        <f t="shared" si="14"/>
        <v>444</v>
      </c>
      <c r="K19" s="1">
        <f t="shared" si="15"/>
        <v>744</v>
      </c>
      <c r="L19" s="1">
        <f t="shared" si="16"/>
        <v>1944</v>
      </c>
      <c r="M19" s="1">
        <f t="shared" si="17"/>
        <v>2823.75813355064</v>
      </c>
      <c r="N19" s="1">
        <f t="shared" si="2"/>
        <v>2823.75813355064</v>
      </c>
      <c r="O19" s="1">
        <f t="shared" si="3"/>
      </c>
      <c r="P19" s="2">
        <f t="shared" si="18"/>
        <v>0.3</v>
      </c>
      <c r="Q19" s="2">
        <f>IF($M19&lt;$Q$7,"error",IF($M19&lt;$Q$8,$R$7*$T$7+$S$7*($M19-$Q$7)*($T$8-$T$7)/($Q$8-$Q$7),IF($M19&lt;$Q$9,$R$8*$T$8+$S$8*($M19-$Q$8)*($T$9-$T$8)/($Q$9-$Q$8),IF($M19&lt;$Q$10,$R$9*$T$9+$S$9*($M19-$Q$9)*($T$10-$T$9)/($Q$10-$Q$9),IF($M19&lt;$Q$11,$R$10*$T$10+$S$10*($M19-$Q$10)*($T$11-$T$10)/($Q$11-$Q$10),IF($M19&lt;$Q$12,$R$11*$T$11+$S$11*($M19-$Q$11)*($T$12-$T$11)/($Q$12-$Q$11),1))))))</f>
        <v>0.4596815566245228</v>
      </c>
      <c r="R19" s="2">
        <f t="shared" si="19"/>
        <v>1</v>
      </c>
      <c r="S19" s="2">
        <f t="shared" si="20"/>
        <v>0.4658089339747137</v>
      </c>
      <c r="T19" s="2">
        <f t="shared" si="21"/>
        <v>150.48</v>
      </c>
      <c r="U19">
        <f t="shared" si="4"/>
        <v>0.4658089339747137</v>
      </c>
      <c r="V19">
        <f t="shared" si="5"/>
        <v>150.48</v>
      </c>
      <c r="W19">
        <f t="shared" si="6"/>
        <v>0</v>
      </c>
      <c r="X19">
        <f t="shared" si="7"/>
        <v>0</v>
      </c>
      <c r="Y19">
        <f t="shared" si="8"/>
        <v>0</v>
      </c>
      <c r="Z19">
        <f t="shared" si="9"/>
        <v>0</v>
      </c>
      <c r="AA19">
        <f t="shared" si="10"/>
        <v>0</v>
      </c>
      <c r="AB19">
        <f t="shared" si="11"/>
        <v>0</v>
      </c>
      <c r="AD19">
        <f t="shared" si="22"/>
        <v>1200</v>
      </c>
      <c r="AE19" s="2">
        <f>IF($AD19&lt;$Q$7,"error",IF($AD19&lt;$Q$8,$R$7*$T$7+$S$7*($AD19-$Q$7)*($T$8-$T$7)/($Q$8-$Q$7),IF($AD19&lt;$Q$9,$R$8*$T$8+$S$8*($AD19-$Q$8)*($T$9-$T$8)/($Q$9-$Q$8),IF($AD19&lt;$Q$10,$R$9*$T$9+$S$9*($AD19-$Q$9)*($T$10-$T$9)/($Q$10-$Q$9),IF($AD19&lt;$Q$11,$R$10*$T$10+$S$10*($AD19-$Q$10)*($T$11-$T$10)/($Q$11-$Q$10),IF($AD19&lt;$Q$12,$R$11*$T$11+$S$11*($AD19-$Q$11)*($T$12-$T$11)/($Q$12-$Q$11),1))))))</f>
        <v>0.19534883720930232</v>
      </c>
    </row>
    <row r="20" spans="1:31" ht="12.75">
      <c r="A20" t="s">
        <v>14</v>
      </c>
      <c r="B20" t="s">
        <v>15</v>
      </c>
      <c r="C20">
        <v>3000</v>
      </c>
      <c r="D20">
        <f t="shared" si="12"/>
        <v>300</v>
      </c>
      <c r="E20">
        <f t="shared" si="0"/>
        <v>300</v>
      </c>
      <c r="F20">
        <f t="shared" si="1"/>
        <v>0</v>
      </c>
      <c r="G20">
        <f t="shared" si="1"/>
        <v>0.12</v>
      </c>
      <c r="H20" t="str">
        <f t="shared" si="1"/>
        <v>Y</v>
      </c>
      <c r="I20">
        <f t="shared" si="13"/>
        <v>3000</v>
      </c>
      <c r="J20" s="1">
        <f t="shared" si="14"/>
        <v>660</v>
      </c>
      <c r="K20" s="1">
        <f t="shared" si="15"/>
        <v>960</v>
      </c>
      <c r="L20" s="1">
        <f t="shared" si="16"/>
        <v>3960</v>
      </c>
      <c r="M20" s="1">
        <f t="shared" si="17"/>
        <v>4166.174098172734</v>
      </c>
      <c r="N20" s="1">
        <f t="shared" si="2"/>
        <v>4166.174098172734</v>
      </c>
      <c r="O20" s="1">
        <f t="shared" si="3"/>
      </c>
      <c r="P20" s="2">
        <f t="shared" si="18"/>
        <v>0.3</v>
      </c>
      <c r="Q20" s="2">
        <f>IF($M20&lt;$Q$7,"error",IF($M20&lt;$Q$8,$R$7*$T$7+$S$7*($M20-$Q$7)*($T$8-$T$7)/($Q$8-$Q$7),IF($M20&lt;$Q$9,$R$8*$T$8+$S$8*($M20-$Q$8)*($T$9-$T$8)/($Q$9-$Q$8),IF($M20&lt;$Q$10,$R$9*$T$9+$S$9*($M20-$Q$9)*($T$10-$T$9)/($Q$10-$Q$9),IF($M20&lt;$Q$11,$R$10*$T$10+$S$10*($M20-$Q$10)*($T$11-$T$10)/($Q$11-$Q$10),IF($M20&lt;$Q$12,$R$11*$T$11+$S$11*($M20-$Q$11)*($T$12-$T$11)/($Q$12-$Q$11),1))))))</f>
        <v>0.6782143880746311</v>
      </c>
      <c r="R20" s="2">
        <f t="shared" si="19"/>
        <v>1</v>
      </c>
      <c r="S20" s="2">
        <f t="shared" si="20"/>
        <v>0.5969286328447786</v>
      </c>
      <c r="T20" s="2">
        <f t="shared" si="21"/>
        <v>223.2</v>
      </c>
      <c r="U20">
        <f t="shared" si="4"/>
        <v>0.5969286328447786</v>
      </c>
      <c r="V20">
        <f t="shared" si="5"/>
        <v>223.2</v>
      </c>
      <c r="W20">
        <f t="shared" si="6"/>
        <v>0</v>
      </c>
      <c r="X20">
        <f t="shared" si="7"/>
        <v>0</v>
      </c>
      <c r="Y20">
        <f t="shared" si="8"/>
        <v>0</v>
      </c>
      <c r="Z20">
        <f t="shared" si="9"/>
        <v>0</v>
      </c>
      <c r="AA20">
        <f t="shared" si="10"/>
        <v>0</v>
      </c>
      <c r="AB20">
        <f t="shared" si="11"/>
        <v>0</v>
      </c>
      <c r="AD20">
        <f t="shared" si="22"/>
        <v>1500</v>
      </c>
      <c r="AE20" s="2">
        <f>IF($AD20&lt;$Q$7,"error",IF($AD20&lt;$Q$8,$R$7*$T$7+$S$7*($AD20-$Q$7)*($T$8-$T$7)/($Q$8-$Q$7),IF($AD20&lt;$Q$9,$R$8*$T$8+$S$8*($AD20-$Q$8)*($T$9-$T$8)/($Q$9-$Q$8),IF($AD20&lt;$Q$10,$R$9*$T$9+$S$9*($AD20-$Q$9)*($T$10-$T$9)/($Q$10-$Q$9),IF($AD20&lt;$Q$11,$R$10*$T$10+$S$10*($AD20-$Q$10)*($T$11-$T$10)/($Q$11-$Q$10),IF($AD20&lt;$Q$12,$R$11*$T$11+$S$11*($AD20-$Q$11)*($T$12-$T$11)/($Q$12-$Q$11),1))))))</f>
        <v>0.2441860465116279</v>
      </c>
    </row>
    <row r="21" spans="1:31" ht="12.75">
      <c r="A21" t="s">
        <v>14</v>
      </c>
      <c r="B21" t="s">
        <v>15</v>
      </c>
      <c r="C21">
        <v>10000</v>
      </c>
      <c r="D21">
        <f t="shared" si="12"/>
        <v>300</v>
      </c>
      <c r="E21">
        <f t="shared" si="0"/>
        <v>300</v>
      </c>
      <c r="F21">
        <f t="shared" si="1"/>
        <v>0</v>
      </c>
      <c r="G21">
        <f t="shared" si="1"/>
        <v>0.12</v>
      </c>
      <c r="H21" t="str">
        <f t="shared" si="1"/>
        <v>Y</v>
      </c>
      <c r="I21">
        <f t="shared" si="13"/>
        <v>10000</v>
      </c>
      <c r="J21" s="1">
        <f t="shared" si="14"/>
        <v>1500</v>
      </c>
      <c r="K21" s="1">
        <f t="shared" si="15"/>
        <v>1800</v>
      </c>
      <c r="L21" s="1">
        <f t="shared" si="16"/>
        <v>11800</v>
      </c>
      <c r="M21" s="1">
        <f t="shared" si="17"/>
        <v>5528.11982771433</v>
      </c>
      <c r="N21" s="1">
        <f t="shared" si="2"/>
        <v>5528.11982771433</v>
      </c>
      <c r="O21" s="1">
        <f t="shared" si="3"/>
      </c>
      <c r="P21" s="2">
        <f t="shared" si="18"/>
        <v>0.3</v>
      </c>
      <c r="Q21" s="2">
        <f>IF($M21&lt;$Q$7,"error",IF($M21&lt;$Q$8,$R$7*$T$7+$S$7*($M21-$Q$7)*($T$8-$T$7)/($Q$8-$Q$7),IF($M21&lt;$Q$9,$R$8*$T$8+$S$8*($M21-$Q$8)*($T$9-$T$8)/($Q$9-$Q$8),IF($M21&lt;$Q$10,$R$9*$T$9+$S$9*($M21-$Q$9)*($T$10-$T$9)/($Q$10-$Q$9),IF($M21&lt;$Q$11,$R$10*$T$10+$S$10*($M21-$Q$10)*($T$11-$T$10)/($Q$11-$Q$10),IF($M21&lt;$Q$12,$R$11*$T$11+$S$11*($M21-$Q$11)*($T$12-$T$11)/($Q$12-$Q$11),1))))))</f>
        <v>0.7614059913857165</v>
      </c>
      <c r="R21" s="2">
        <f t="shared" si="19"/>
        <v>1</v>
      </c>
      <c r="S21" s="2">
        <f t="shared" si="20"/>
        <v>0.6468435948314298</v>
      </c>
      <c r="T21" s="2">
        <f t="shared" si="21"/>
        <v>506</v>
      </c>
      <c r="U21">
        <f t="shared" si="4"/>
        <v>0.6468435948314298</v>
      </c>
      <c r="V21">
        <f t="shared" si="5"/>
        <v>506</v>
      </c>
      <c r="W21">
        <f t="shared" si="6"/>
        <v>0</v>
      </c>
      <c r="X21">
        <f t="shared" si="7"/>
        <v>0</v>
      </c>
      <c r="Y21">
        <f t="shared" si="8"/>
        <v>0</v>
      </c>
      <c r="Z21">
        <f t="shared" si="9"/>
        <v>0</v>
      </c>
      <c r="AA21">
        <f t="shared" si="10"/>
        <v>0</v>
      </c>
      <c r="AB21">
        <f t="shared" si="11"/>
        <v>0</v>
      </c>
      <c r="AD21">
        <f t="shared" si="22"/>
        <v>1800</v>
      </c>
      <c r="AE21" s="2">
        <f>IF($AD21&lt;$Q$7,"error",IF($AD21&lt;$Q$8,$R$7*$T$7+$S$7*($AD21-$Q$7)*($T$8-$T$7)/($Q$8-$Q$7),IF($AD21&lt;$Q$9,$R$8*$T$8+$S$8*($AD21-$Q$8)*($T$9-$T$8)/($Q$9-$Q$8),IF($AD21&lt;$Q$10,$R$9*$T$9+$S$9*($AD21-$Q$9)*($T$10-$T$9)/($Q$10-$Q$9),IF($AD21&lt;$Q$11,$R$10*$T$10+$S$10*($AD21-$Q$10)*($T$11-$T$10)/($Q$11-$Q$10),IF($AD21&lt;$Q$12,$R$11*$T$11+$S$11*($AD21-$Q$11)*($T$12-$T$11)/($Q$12-$Q$11),1))))))</f>
        <v>0.2930232558139535</v>
      </c>
    </row>
    <row r="22" spans="1:31" ht="12.75">
      <c r="A22" t="s">
        <v>14</v>
      </c>
      <c r="B22" t="s">
        <v>15</v>
      </c>
      <c r="C22">
        <v>30000</v>
      </c>
      <c r="D22">
        <f t="shared" si="12"/>
        <v>300</v>
      </c>
      <c r="E22">
        <f t="shared" si="0"/>
        <v>300</v>
      </c>
      <c r="F22">
        <f t="shared" si="1"/>
        <v>0</v>
      </c>
      <c r="G22">
        <f t="shared" si="1"/>
        <v>0.12</v>
      </c>
      <c r="H22" t="str">
        <f t="shared" si="1"/>
        <v>Y</v>
      </c>
      <c r="I22">
        <f t="shared" si="13"/>
        <v>30000</v>
      </c>
      <c r="J22" s="1">
        <f t="shared" si="14"/>
        <v>3900</v>
      </c>
      <c r="K22" s="1">
        <f t="shared" si="15"/>
        <v>4200</v>
      </c>
      <c r="L22" s="1">
        <f t="shared" si="16"/>
        <v>34200</v>
      </c>
      <c r="M22" s="1">
        <f t="shared" si="17"/>
        <v>6165.594889210956</v>
      </c>
      <c r="N22" s="1">
        <f t="shared" si="2"/>
        <v>6165.594889210956</v>
      </c>
      <c r="O22" s="1">
        <f t="shared" si="3"/>
      </c>
      <c r="P22" s="2">
        <f t="shared" si="18"/>
        <v>0.3</v>
      </c>
      <c r="Q22" s="2">
        <f>IF($M22&lt;$Q$7,"error",IF($M22&lt;$Q$8,$R$7*$T$7+$S$7*($M22-$Q$7)*($T$8-$T$7)/($Q$8-$Q$7),IF($M22&lt;$Q$9,$R$8*$T$8+$S$8*($M22-$Q$8)*($T$9-$T$8)/($Q$9-$Q$8),IF($M22&lt;$Q$10,$R$9*$T$9+$S$9*($M22-$Q$9)*($T$10-$T$9)/($Q$10-$Q$9),IF($M22&lt;$Q$11,$R$10*$T$10+$S$10*($M22-$Q$10)*($T$11-$T$10)/($Q$11-$Q$10),IF($M22&lt;$Q$12,$R$11*$T$11+$S$11*($M22-$Q$11)*($T$12-$T$11)/($Q$12-$Q$11),1))))))</f>
        <v>0.7932797444605478</v>
      </c>
      <c r="R22" s="2">
        <f t="shared" si="19"/>
        <v>1</v>
      </c>
      <c r="S22" s="2">
        <f t="shared" si="20"/>
        <v>0.6659678466763287</v>
      </c>
      <c r="T22" s="2">
        <f t="shared" si="21"/>
        <v>1314</v>
      </c>
      <c r="U22">
        <f t="shared" si="4"/>
        <v>0.6659678466763287</v>
      </c>
      <c r="V22">
        <f t="shared" si="5"/>
        <v>1314</v>
      </c>
      <c r="W22">
        <f t="shared" si="6"/>
        <v>0</v>
      </c>
      <c r="X22">
        <f t="shared" si="7"/>
        <v>0</v>
      </c>
      <c r="Y22">
        <f t="shared" si="8"/>
        <v>0</v>
      </c>
      <c r="Z22">
        <f t="shared" si="9"/>
        <v>0</v>
      </c>
      <c r="AA22">
        <f t="shared" si="10"/>
        <v>0</v>
      </c>
      <c r="AB22">
        <f t="shared" si="11"/>
        <v>0</v>
      </c>
      <c r="AD22">
        <f t="shared" si="22"/>
        <v>2100</v>
      </c>
      <c r="AE22" s="2">
        <f>IF($AD22&lt;$Q$7,"error",IF($AD22&lt;$Q$8,$R$7*$T$7+$S$7*($AD22-$Q$7)*($T$8-$T$7)/($Q$8-$Q$7),IF($AD22&lt;$Q$9,$R$8*$T$8+$S$8*($AD22-$Q$8)*($T$9-$T$8)/($Q$9-$Q$8),IF($AD22&lt;$Q$10,$R$9*$T$9+$S$9*($AD22-$Q$9)*($T$10-$T$9)/($Q$10-$Q$9),IF($AD22&lt;$Q$11,$R$10*$T$10+$S$10*($AD22-$Q$10)*($T$11-$T$10)/($Q$11-$Q$10),IF($AD22&lt;$Q$12,$R$11*$T$11+$S$11*($AD22-$Q$11)*($T$12-$T$11)/($Q$12-$Q$11),1))))))</f>
        <v>0.34186046511627904</v>
      </c>
    </row>
    <row r="23" spans="1:31" ht="12.75">
      <c r="A23" t="s">
        <v>14</v>
      </c>
      <c r="B23" t="s">
        <v>22</v>
      </c>
      <c r="C23">
        <v>30</v>
      </c>
      <c r="D23">
        <f t="shared" si="12"/>
        <v>300</v>
      </c>
      <c r="E23">
        <f t="shared" si="0"/>
        <v>450</v>
      </c>
      <c r="F23">
        <f t="shared" si="1"/>
        <v>0</v>
      </c>
      <c r="G23">
        <f t="shared" si="1"/>
        <v>0.13</v>
      </c>
      <c r="H23" t="str">
        <f t="shared" si="1"/>
        <v>Y</v>
      </c>
      <c r="I23">
        <f t="shared" si="13"/>
        <v>30</v>
      </c>
      <c r="J23" s="1">
        <f t="shared" si="14"/>
        <v>303.9</v>
      </c>
      <c r="K23" s="1">
        <f t="shared" si="15"/>
        <v>603.9</v>
      </c>
      <c r="L23" s="1">
        <f t="shared" si="16"/>
        <v>633.9</v>
      </c>
      <c r="M23" s="1">
        <f t="shared" si="17"/>
        <v>213.8082306153293</v>
      </c>
      <c r="N23" s="1">
        <f t="shared" si="2"/>
        <v>213.8082306153293</v>
      </c>
      <c r="O23" s="1">
        <f t="shared" si="3"/>
      </c>
      <c r="P23" s="2">
        <f t="shared" si="18"/>
        <v>0.3</v>
      </c>
      <c r="Q23" s="2">
        <f>IF($M23&lt;$Q$7,"error",IF($M23&lt;$Q$8,$R$7*$T$7+$S$7*($M23-$Q$7)*($T$8-$T$7)/($Q$8-$Q$7),IF($M23&lt;$Q$9,$R$8*$T$8+$S$8*($M23-$Q$8)*($T$9-$T$8)/($Q$9-$Q$8),IF($M23&lt;$Q$10,$R$9*$T$9+$S$9*($M23-$Q$9)*($T$10-$T$9)/($Q$10-$Q$9),IF($M23&lt;$Q$11,$R$10*$T$10+$S$10*($M23-$Q$10)*($T$11-$T$10)/($Q$11-$Q$10),IF($M23&lt;$Q$12,$R$11*$T$11+$S$11*($M23-$Q$11)*($T$12-$T$11)/($Q$12-$Q$11),1))))))</f>
        <v>0.03480599103040244</v>
      </c>
      <c r="R23" s="2">
        <f t="shared" si="19"/>
        <v>1</v>
      </c>
      <c r="S23" s="2">
        <f t="shared" si="20"/>
        <v>0.21088359461824147</v>
      </c>
      <c r="T23" s="2">
        <f t="shared" si="21"/>
        <v>103.263</v>
      </c>
      <c r="U23">
        <f t="shared" si="4"/>
        <v>0</v>
      </c>
      <c r="V23">
        <f t="shared" si="5"/>
        <v>0</v>
      </c>
      <c r="W23">
        <f t="shared" si="6"/>
        <v>0.21088359461824147</v>
      </c>
      <c r="X23">
        <f t="shared" si="7"/>
        <v>103.263</v>
      </c>
      <c r="Y23">
        <f t="shared" si="8"/>
        <v>0</v>
      </c>
      <c r="Z23">
        <f t="shared" si="9"/>
        <v>0</v>
      </c>
      <c r="AA23">
        <f t="shared" si="10"/>
        <v>0</v>
      </c>
      <c r="AB23">
        <f t="shared" si="11"/>
        <v>0</v>
      </c>
      <c r="AD23">
        <f t="shared" si="22"/>
        <v>2400</v>
      </c>
      <c r="AE23" s="2">
        <f>IF($AD23&lt;$Q$7,"error",IF($AD23&lt;$Q$8,$R$7*$T$7+$S$7*($AD23-$Q$7)*($T$8-$T$7)/($Q$8-$Q$7),IF($AD23&lt;$Q$9,$R$8*$T$8+$S$8*($AD23-$Q$8)*($T$9-$T$8)/($Q$9-$Q$8),IF($AD23&lt;$Q$10,$R$9*$T$9+$S$9*($AD23-$Q$9)*($T$10-$T$9)/($Q$10-$Q$9),IF($AD23&lt;$Q$11,$R$10*$T$10+$S$10*($AD23-$Q$10)*($T$11-$T$10)/($Q$11-$Q$10),IF($AD23&lt;$Q$12,$R$11*$T$11+$S$11*($AD23-$Q$11)*($T$12-$T$11)/($Q$12-$Q$11),1))))))</f>
        <v>0.39069767441860465</v>
      </c>
    </row>
    <row r="24" spans="1:31" ht="12.75">
      <c r="A24" t="s">
        <v>14</v>
      </c>
      <c r="B24" t="s">
        <v>22</v>
      </c>
      <c r="C24">
        <v>100</v>
      </c>
      <c r="D24">
        <f t="shared" si="12"/>
        <v>300</v>
      </c>
      <c r="E24">
        <f t="shared" si="0"/>
        <v>450</v>
      </c>
      <c r="F24">
        <f t="shared" si="1"/>
        <v>0</v>
      </c>
      <c r="G24">
        <f t="shared" si="1"/>
        <v>0.13</v>
      </c>
      <c r="H24" t="str">
        <f t="shared" si="1"/>
        <v>Y</v>
      </c>
      <c r="I24">
        <f t="shared" si="13"/>
        <v>100</v>
      </c>
      <c r="J24" s="1">
        <f t="shared" si="14"/>
        <v>313</v>
      </c>
      <c r="K24" s="1">
        <f t="shared" si="15"/>
        <v>613</v>
      </c>
      <c r="L24" s="1">
        <f t="shared" si="16"/>
        <v>713</v>
      </c>
      <c r="M24" s="1">
        <f t="shared" si="17"/>
        <v>666.4236965483526</v>
      </c>
      <c r="N24" s="1">
        <f t="shared" si="2"/>
        <v>666.4236965483526</v>
      </c>
      <c r="O24" s="1">
        <f t="shared" si="3"/>
      </c>
      <c r="P24" s="2">
        <f t="shared" si="18"/>
        <v>0.3</v>
      </c>
      <c r="Q24" s="2">
        <f>IF($M24&lt;$Q$7,"error",IF($M24&lt;$Q$8,$R$7*$T$7+$S$7*($M24-$Q$7)*($T$8-$T$7)/($Q$8-$Q$7),IF($M24&lt;$Q$9,$R$8*$T$8+$S$8*($M24-$Q$8)*($T$9-$T$8)/($Q$9-$Q$8),IF($M24&lt;$Q$10,$R$9*$T$9+$S$9*($M24-$Q$9)*($T$10-$T$9)/($Q$10-$Q$9),IF($M24&lt;$Q$11,$R$10*$T$10+$S$10*($M24-$Q$10)*($T$11-$T$10)/($Q$11-$Q$10),IF($M24&lt;$Q$12,$R$11*$T$11+$S$11*($M24-$Q$11)*($T$12-$T$11)/($Q$12-$Q$11),1))))))</f>
        <v>0.10848757850787134</v>
      </c>
      <c r="R24" s="2">
        <f t="shared" si="19"/>
        <v>1</v>
      </c>
      <c r="S24" s="2">
        <f t="shared" si="20"/>
        <v>0.25509254710472284</v>
      </c>
      <c r="T24" s="2">
        <f t="shared" si="21"/>
        <v>106.21</v>
      </c>
      <c r="U24">
        <f t="shared" si="4"/>
        <v>0</v>
      </c>
      <c r="V24">
        <f t="shared" si="5"/>
        <v>0</v>
      </c>
      <c r="W24">
        <f t="shared" si="6"/>
        <v>0.25509254710472284</v>
      </c>
      <c r="X24">
        <f t="shared" si="7"/>
        <v>106.21</v>
      </c>
      <c r="Y24">
        <f t="shared" si="8"/>
        <v>0</v>
      </c>
      <c r="Z24">
        <f t="shared" si="9"/>
        <v>0</v>
      </c>
      <c r="AA24">
        <f t="shared" si="10"/>
        <v>0</v>
      </c>
      <c r="AB24">
        <f t="shared" si="11"/>
        <v>0</v>
      </c>
      <c r="AD24">
        <f t="shared" si="22"/>
        <v>2700</v>
      </c>
      <c r="AE24" s="2">
        <f>IF($AD24&lt;$Q$7,"error",IF($AD24&lt;$Q$8,$R$7*$T$7+$S$7*($AD24-$Q$7)*($T$8-$T$7)/($Q$8-$Q$7),IF($AD24&lt;$Q$9,$R$8*$T$8+$S$8*($AD24-$Q$8)*($T$9-$T$8)/($Q$9-$Q$8),IF($AD24&lt;$Q$10,$R$9*$T$9+$S$9*($AD24-$Q$9)*($T$10-$T$9)/($Q$10-$Q$9),IF($AD24&lt;$Q$11,$R$10*$T$10+$S$10*($AD24-$Q$10)*($T$11-$T$10)/($Q$11-$Q$10),IF($AD24&lt;$Q$12,$R$11*$T$11+$S$11*($AD24-$Q$11)*($T$12-$T$11)/($Q$12-$Q$11),1))))))</f>
        <v>0.4395348837209302</v>
      </c>
    </row>
    <row r="25" spans="1:31" ht="12.75">
      <c r="A25" t="s">
        <v>14</v>
      </c>
      <c r="B25" t="s">
        <v>22</v>
      </c>
      <c r="C25">
        <v>300</v>
      </c>
      <c r="D25">
        <f t="shared" si="12"/>
        <v>300</v>
      </c>
      <c r="E25">
        <f t="shared" si="0"/>
        <v>450</v>
      </c>
      <c r="F25">
        <f t="shared" si="1"/>
        <v>0</v>
      </c>
      <c r="G25">
        <f t="shared" si="1"/>
        <v>0.13</v>
      </c>
      <c r="H25" t="str">
        <f t="shared" si="1"/>
        <v>Y</v>
      </c>
      <c r="I25">
        <f t="shared" si="13"/>
        <v>300</v>
      </c>
      <c r="J25" s="1">
        <f t="shared" si="14"/>
        <v>339</v>
      </c>
      <c r="K25" s="1">
        <f t="shared" si="15"/>
        <v>639</v>
      </c>
      <c r="L25" s="1">
        <f t="shared" si="16"/>
        <v>939</v>
      </c>
      <c r="M25" s="1">
        <f t="shared" si="17"/>
        <v>1697.4576195035106</v>
      </c>
      <c r="N25" s="1">
        <f t="shared" si="2"/>
        <v>1697.4576195035106</v>
      </c>
      <c r="O25" s="1">
        <f t="shared" si="3"/>
      </c>
      <c r="P25" s="2">
        <f t="shared" si="18"/>
        <v>0.3</v>
      </c>
      <c r="Q25" s="2">
        <f>IF($M25&lt;$Q$7,"error",IF($M25&lt;$Q$8,$R$7*$T$7+$S$7*($M25-$Q$7)*($T$8-$T$7)/($Q$8-$Q$7),IF($M25&lt;$Q$9,$R$8*$T$8+$S$8*($M25-$Q$8)*($T$9-$T$8)/($Q$9-$Q$8),IF($M25&lt;$Q$10,$R$9*$T$9+$S$9*($M25-$Q$9)*($T$10-$T$9)/($Q$10-$Q$9),IF($M25&lt;$Q$11,$R$10*$T$10+$S$10*($M25-$Q$10)*($T$11-$T$10)/($Q$11-$Q$10),IF($M25&lt;$Q$12,$R$11*$T$11+$S$11*($M25-$Q$11)*($T$12-$T$11)/($Q$12-$Q$11),1))))))</f>
        <v>0.27633031015173426</v>
      </c>
      <c r="R25" s="2">
        <f t="shared" si="19"/>
        <v>1</v>
      </c>
      <c r="S25" s="2">
        <f t="shared" si="20"/>
        <v>0.3557981860910405</v>
      </c>
      <c r="T25" s="2">
        <f t="shared" si="21"/>
        <v>114.63</v>
      </c>
      <c r="U25">
        <f t="shared" si="4"/>
        <v>0</v>
      </c>
      <c r="V25">
        <f t="shared" si="5"/>
        <v>0</v>
      </c>
      <c r="W25">
        <f t="shared" si="6"/>
        <v>0.3557981860910405</v>
      </c>
      <c r="X25">
        <f t="shared" si="7"/>
        <v>114.63</v>
      </c>
      <c r="Y25">
        <f t="shared" si="8"/>
        <v>0</v>
      </c>
      <c r="Z25">
        <f t="shared" si="9"/>
        <v>0</v>
      </c>
      <c r="AA25">
        <f t="shared" si="10"/>
        <v>0</v>
      </c>
      <c r="AB25">
        <f t="shared" si="11"/>
        <v>0</v>
      </c>
      <c r="AD25">
        <f t="shared" si="22"/>
        <v>3000</v>
      </c>
      <c r="AE25" s="2">
        <f>IF($AD25&lt;$Q$7,"error",IF($AD25&lt;$Q$8,$R$7*$T$7+$S$7*($AD25-$Q$7)*($T$8-$T$7)/($Q$8-$Q$7),IF($AD25&lt;$Q$9,$R$8*$T$8+$S$8*($AD25-$Q$8)*($T$9-$T$8)/($Q$9-$Q$8),IF($AD25&lt;$Q$10,$R$9*$T$9+$S$9*($AD25-$Q$9)*($T$10-$T$9)/($Q$10-$Q$9),IF($AD25&lt;$Q$11,$R$10*$T$10+$S$10*($AD25-$Q$10)*($T$11-$T$10)/($Q$11-$Q$10),IF($AD25&lt;$Q$12,$R$11*$T$11+$S$11*($AD25-$Q$11)*($T$12-$T$11)/($Q$12-$Q$11),1))))))</f>
        <v>0.4883720930232558</v>
      </c>
    </row>
    <row r="26" spans="1:31" ht="12.75">
      <c r="A26" t="s">
        <v>14</v>
      </c>
      <c r="B26" t="s">
        <v>22</v>
      </c>
      <c r="C26">
        <v>600</v>
      </c>
      <c r="D26">
        <f t="shared" si="12"/>
        <v>300</v>
      </c>
      <c r="E26">
        <f t="shared" si="0"/>
        <v>450</v>
      </c>
      <c r="F26">
        <f t="shared" si="1"/>
        <v>0</v>
      </c>
      <c r="G26">
        <f t="shared" si="1"/>
        <v>0.13</v>
      </c>
      <c r="H26" t="str">
        <f t="shared" si="1"/>
        <v>Y</v>
      </c>
      <c r="I26">
        <f t="shared" si="13"/>
        <v>600</v>
      </c>
      <c r="J26" s="1">
        <f t="shared" si="14"/>
        <v>378</v>
      </c>
      <c r="K26" s="1">
        <f t="shared" si="15"/>
        <v>678</v>
      </c>
      <c r="L26" s="1">
        <f t="shared" si="16"/>
        <v>1278</v>
      </c>
      <c r="M26" s="1">
        <f t="shared" si="17"/>
        <v>2795.5181702571426</v>
      </c>
      <c r="N26" s="1">
        <f t="shared" si="2"/>
        <v>2795.5181702571426</v>
      </c>
      <c r="O26" s="1">
        <f t="shared" si="3"/>
      </c>
      <c r="P26" s="2">
        <f t="shared" si="18"/>
        <v>0.3</v>
      </c>
      <c r="Q26" s="2">
        <f>IF($M26&lt;$Q$7,"error",IF($M26&lt;$Q$8,$R$7*$T$7+$S$7*($M26-$Q$7)*($T$8-$T$7)/($Q$8-$Q$7),IF($M26&lt;$Q$9,$R$8*$T$8+$S$8*($M26-$Q$8)*($T$9-$T$8)/($Q$9-$Q$8),IF($M26&lt;$Q$10,$R$9*$T$9+$S$9*($M26-$Q$9)*($T$10-$T$9)/($Q$10-$Q$9),IF($M26&lt;$Q$11,$R$10*$T$10+$S$10*($M26-$Q$10)*($T$11-$T$10)/($Q$11-$Q$10),IF($M26&lt;$Q$12,$R$11*$T$11+$S$11*($M26-$Q$11)*($T$12-$T$11)/($Q$12-$Q$11),1))))))</f>
        <v>0.4550843532976743</v>
      </c>
      <c r="R26" s="2">
        <f t="shared" si="19"/>
        <v>1</v>
      </c>
      <c r="S26" s="2">
        <f t="shared" si="20"/>
        <v>0.46305061197860453</v>
      </c>
      <c r="T26" s="2">
        <f t="shared" si="21"/>
        <v>127.26</v>
      </c>
      <c r="U26">
        <f t="shared" si="4"/>
        <v>0</v>
      </c>
      <c r="V26">
        <f t="shared" si="5"/>
        <v>0</v>
      </c>
      <c r="W26">
        <f t="shared" si="6"/>
        <v>0.46305061197860453</v>
      </c>
      <c r="X26">
        <f t="shared" si="7"/>
        <v>127.26</v>
      </c>
      <c r="Y26">
        <f t="shared" si="8"/>
        <v>0</v>
      </c>
      <c r="Z26">
        <f t="shared" si="9"/>
        <v>0</v>
      </c>
      <c r="AA26">
        <f t="shared" si="10"/>
        <v>0</v>
      </c>
      <c r="AB26">
        <f t="shared" si="11"/>
        <v>0</v>
      </c>
      <c r="AD26">
        <f t="shared" si="22"/>
        <v>3300</v>
      </c>
      <c r="AE26" s="2">
        <f>IF($AD26&lt;$Q$7,"error",IF($AD26&lt;$Q$8,$R$7*$T$7+$S$7*($AD26-$Q$7)*($T$8-$T$7)/($Q$8-$Q$7),IF($AD26&lt;$Q$9,$R$8*$T$8+$S$8*($AD26-$Q$8)*($T$9-$T$8)/($Q$9-$Q$8),IF($AD26&lt;$Q$10,$R$9*$T$9+$S$9*($AD26-$Q$9)*($T$10-$T$9)/($Q$10-$Q$9),IF($AD26&lt;$Q$11,$R$10*$T$10+$S$10*($AD26-$Q$10)*($T$11-$T$10)/($Q$11-$Q$10),IF($AD26&lt;$Q$12,$R$11*$T$11+$S$11*($AD26-$Q$11)*($T$12-$T$11)/($Q$12-$Q$11),1))))))</f>
        <v>0.5372093023255814</v>
      </c>
    </row>
    <row r="27" spans="1:31" ht="12.75">
      <c r="A27" t="s">
        <v>14</v>
      </c>
      <c r="B27" t="s">
        <v>22</v>
      </c>
      <c r="C27">
        <v>1200</v>
      </c>
      <c r="D27">
        <f t="shared" si="12"/>
        <v>300</v>
      </c>
      <c r="E27">
        <f t="shared" si="0"/>
        <v>450</v>
      </c>
      <c r="F27">
        <f t="shared" si="1"/>
        <v>0</v>
      </c>
      <c r="G27">
        <f t="shared" si="1"/>
        <v>0.13</v>
      </c>
      <c r="H27" t="str">
        <f t="shared" si="1"/>
        <v>Y</v>
      </c>
      <c r="I27">
        <f t="shared" si="13"/>
        <v>1200</v>
      </c>
      <c r="J27" s="1">
        <f t="shared" si="14"/>
        <v>456</v>
      </c>
      <c r="K27" s="1">
        <f t="shared" si="15"/>
        <v>756</v>
      </c>
      <c r="L27" s="1">
        <f t="shared" si="16"/>
        <v>1956</v>
      </c>
      <c r="M27" s="1">
        <f t="shared" si="17"/>
        <v>4192.214242171162</v>
      </c>
      <c r="N27" s="1">
        <f t="shared" si="2"/>
        <v>4192.214242171162</v>
      </c>
      <c r="O27" s="1">
        <f t="shared" si="3"/>
      </c>
      <c r="P27" s="2">
        <f t="shared" si="18"/>
        <v>0.3</v>
      </c>
      <c r="Q27" s="2">
        <f>IF($M27&lt;$Q$7,"error",IF($M27&lt;$Q$8,$R$7*$T$7+$S$7*($M27-$Q$7)*($T$8-$T$7)/($Q$8-$Q$7),IF($M27&lt;$Q$9,$R$8*$T$8+$S$8*($M27-$Q$8)*($T$9-$T$8)/($Q$9-$Q$8),IF($M27&lt;$Q$10,$R$9*$T$9+$S$9*($M27-$Q$9)*($T$10-$T$9)/($Q$10-$Q$9),IF($M27&lt;$Q$11,$R$10*$T$10+$S$10*($M27-$Q$10)*($T$11-$T$10)/($Q$11-$Q$10),IF($M27&lt;$Q$12,$R$11*$T$11+$S$11*($M27-$Q$11)*($T$12-$T$11)/($Q$12-$Q$11),1))))))</f>
        <v>0.6824534812836776</v>
      </c>
      <c r="R27" s="2">
        <f t="shared" si="19"/>
        <v>1</v>
      </c>
      <c r="S27" s="2">
        <f t="shared" si="20"/>
        <v>0.5994720887702065</v>
      </c>
      <c r="T27" s="2">
        <f t="shared" si="21"/>
        <v>152.52</v>
      </c>
      <c r="U27">
        <f t="shared" si="4"/>
        <v>0</v>
      </c>
      <c r="V27">
        <f t="shared" si="5"/>
        <v>0</v>
      </c>
      <c r="W27">
        <f t="shared" si="6"/>
        <v>0.5994720887702065</v>
      </c>
      <c r="X27">
        <f t="shared" si="7"/>
        <v>152.52</v>
      </c>
      <c r="Y27">
        <f t="shared" si="8"/>
        <v>0</v>
      </c>
      <c r="Z27">
        <f t="shared" si="9"/>
        <v>0</v>
      </c>
      <c r="AA27">
        <f t="shared" si="10"/>
        <v>0</v>
      </c>
      <c r="AB27">
        <f t="shared" si="11"/>
        <v>0</v>
      </c>
      <c r="AD27">
        <f t="shared" si="22"/>
        <v>3600</v>
      </c>
      <c r="AE27" s="2">
        <f>IF($AD27&lt;$Q$7,"error",IF($AD27&lt;$Q$8,$R$7*$T$7+$S$7*($AD27-$Q$7)*($T$8-$T$7)/($Q$8-$Q$7),IF($AD27&lt;$Q$9,$R$8*$T$8+$S$8*($AD27-$Q$8)*($T$9-$T$8)/($Q$9-$Q$8),IF($AD27&lt;$Q$10,$R$9*$T$9+$S$9*($AD27-$Q$9)*($T$10-$T$9)/($Q$10-$Q$9),IF($AD27&lt;$Q$11,$R$10*$T$10+$S$10*($AD27-$Q$10)*($T$11-$T$10)/($Q$11-$Q$10),IF($AD27&lt;$Q$12,$R$11*$T$11+$S$11*($AD27-$Q$11)*($T$12-$T$11)/($Q$12-$Q$11),1))))))</f>
        <v>0.586046511627907</v>
      </c>
    </row>
    <row r="28" spans="1:31" ht="12.75">
      <c r="A28" t="s">
        <v>14</v>
      </c>
      <c r="B28" t="s">
        <v>22</v>
      </c>
      <c r="C28">
        <v>3000</v>
      </c>
      <c r="D28">
        <f t="shared" si="12"/>
        <v>300</v>
      </c>
      <c r="E28">
        <f t="shared" si="0"/>
        <v>450</v>
      </c>
      <c r="F28">
        <f t="shared" si="1"/>
        <v>0</v>
      </c>
      <c r="G28">
        <f t="shared" si="1"/>
        <v>0.13</v>
      </c>
      <c r="H28" t="str">
        <f t="shared" si="1"/>
        <v>Y</v>
      </c>
      <c r="I28">
        <f t="shared" si="13"/>
        <v>3000</v>
      </c>
      <c r="J28" s="1">
        <f t="shared" si="14"/>
        <v>690</v>
      </c>
      <c r="K28" s="1">
        <f t="shared" si="15"/>
        <v>990</v>
      </c>
      <c r="L28" s="1">
        <f t="shared" si="16"/>
        <v>3990</v>
      </c>
      <c r="M28" s="1">
        <f t="shared" si="17"/>
        <v>6146.841309390756</v>
      </c>
      <c r="N28" s="1">
        <f t="shared" si="2"/>
        <v>6146.841309390756</v>
      </c>
      <c r="O28" s="1">
        <f t="shared" si="3"/>
      </c>
      <c r="P28" s="2">
        <f t="shared" si="18"/>
        <v>0.3</v>
      </c>
      <c r="Q28" s="2">
        <f>IF($M28&lt;$Q$7,"error",IF($M28&lt;$Q$8,$R$7*$T$7+$S$7*($M28-$Q$7)*($T$8-$T$7)/($Q$8-$Q$7),IF($M28&lt;$Q$9,$R$8*$T$8+$S$8*($M28-$Q$8)*($T$9-$T$8)/($Q$9-$Q$8),IF($M28&lt;$Q$10,$R$9*$T$9+$S$9*($M28-$Q$9)*($T$10-$T$9)/($Q$10-$Q$9),IF($M28&lt;$Q$11,$R$10*$T$10+$S$10*($M28-$Q$10)*($T$11-$T$10)/($Q$11-$Q$10),IF($M28&lt;$Q$12,$R$11*$T$11+$S$11*($M28-$Q$11)*($T$12-$T$11)/($Q$12-$Q$11),1))))))</f>
        <v>0.7923420654695378</v>
      </c>
      <c r="R28" s="2">
        <f t="shared" si="19"/>
        <v>1</v>
      </c>
      <c r="S28" s="2">
        <f t="shared" si="20"/>
        <v>0.6654052392817226</v>
      </c>
      <c r="T28" s="2">
        <f t="shared" si="21"/>
        <v>228.3</v>
      </c>
      <c r="U28">
        <f t="shared" si="4"/>
        <v>0</v>
      </c>
      <c r="V28">
        <f t="shared" si="5"/>
        <v>0</v>
      </c>
      <c r="W28">
        <f t="shared" si="6"/>
        <v>0.6654052392817226</v>
      </c>
      <c r="X28">
        <f t="shared" si="7"/>
        <v>228.3</v>
      </c>
      <c r="Y28">
        <f t="shared" si="8"/>
        <v>0</v>
      </c>
      <c r="Z28">
        <f t="shared" si="9"/>
        <v>0</v>
      </c>
      <c r="AA28">
        <f t="shared" si="10"/>
        <v>0</v>
      </c>
      <c r="AB28">
        <f t="shared" si="11"/>
        <v>0</v>
      </c>
      <c r="AD28">
        <f t="shared" si="22"/>
        <v>3900</v>
      </c>
      <c r="AE28" s="2">
        <f>IF($AD28&lt;$Q$7,"error",IF($AD28&lt;$Q$8,$R$7*$T$7+$S$7*($AD28-$Q$7)*($T$8-$T$7)/($Q$8-$Q$7),IF($AD28&lt;$Q$9,$R$8*$T$8+$S$8*($AD28-$Q$8)*($T$9-$T$8)/($Q$9-$Q$8),IF($AD28&lt;$Q$10,$R$9*$T$9+$S$9*($AD28-$Q$9)*($T$10-$T$9)/($Q$10-$Q$9),IF($AD28&lt;$Q$11,$R$10*$T$10+$S$10*($AD28-$Q$10)*($T$11-$T$10)/($Q$11-$Q$10),IF($AD28&lt;$Q$12,$R$11*$T$11+$S$11*($AD28-$Q$11)*($T$12-$T$11)/($Q$12-$Q$11),1))))))</f>
        <v>0.6348837209302326</v>
      </c>
    </row>
    <row r="29" spans="1:31" ht="12.75">
      <c r="A29" t="s">
        <v>14</v>
      </c>
      <c r="B29" t="s">
        <v>22</v>
      </c>
      <c r="C29">
        <v>10000</v>
      </c>
      <c r="D29">
        <f t="shared" si="12"/>
        <v>300</v>
      </c>
      <c r="E29">
        <f t="shared" si="0"/>
        <v>450</v>
      </c>
      <c r="F29">
        <f t="shared" si="1"/>
        <v>0</v>
      </c>
      <c r="G29">
        <f t="shared" si="1"/>
        <v>0.13</v>
      </c>
      <c r="H29" t="str">
        <f t="shared" si="1"/>
        <v>Y</v>
      </c>
      <c r="I29">
        <f t="shared" si="13"/>
        <v>10000</v>
      </c>
      <c r="J29" s="1">
        <f t="shared" si="14"/>
        <v>1600</v>
      </c>
      <c r="K29" s="1">
        <f t="shared" si="15"/>
        <v>1900</v>
      </c>
      <c r="L29" s="1">
        <f t="shared" si="16"/>
        <v>11900</v>
      </c>
      <c r="M29" s="1">
        <f t="shared" si="17"/>
        <v>8090.958706497842</v>
      </c>
      <c r="N29" s="1">
        <f t="shared" si="2"/>
        <v>8090.958706497842</v>
      </c>
      <c r="O29" s="1">
        <f t="shared" si="3"/>
      </c>
      <c r="P29" s="2">
        <f t="shared" si="18"/>
        <v>0.3</v>
      </c>
      <c r="Q29" s="2">
        <f>IF($M29&lt;$Q$7,"error",IF($M29&lt;$Q$8,$R$7*$T$7+$S$7*($M29-$Q$7)*($T$8-$T$7)/($Q$8-$Q$7),IF($M29&lt;$Q$9,$R$8*$T$8+$S$8*($M29-$Q$8)*($T$9-$T$8)/($Q$9-$Q$8),IF($M29&lt;$Q$10,$R$9*$T$9+$S$9*($M29-$Q$9)*($T$10-$T$9)/($Q$10-$Q$9),IF($M29&lt;$Q$11,$R$10*$T$10+$S$10*($M29-$Q$10)*($T$11-$T$10)/($Q$11-$Q$10),IF($M29&lt;$Q$12,$R$11*$T$11+$S$11*($M29-$Q$11)*($T$12-$T$11)/($Q$12-$Q$11),1))))))</f>
        <v>0.8895479353248921</v>
      </c>
      <c r="R29" s="2">
        <f t="shared" si="19"/>
        <v>1</v>
      </c>
      <c r="S29" s="2">
        <f t="shared" si="20"/>
        <v>0.7237287611949351</v>
      </c>
      <c r="T29" s="2">
        <f t="shared" si="21"/>
        <v>523</v>
      </c>
      <c r="U29">
        <f t="shared" si="4"/>
        <v>0</v>
      </c>
      <c r="V29">
        <f t="shared" si="5"/>
        <v>0</v>
      </c>
      <c r="W29">
        <f t="shared" si="6"/>
        <v>0.7237287611949351</v>
      </c>
      <c r="X29">
        <f t="shared" si="7"/>
        <v>523</v>
      </c>
      <c r="Y29">
        <f t="shared" si="8"/>
        <v>0</v>
      </c>
      <c r="Z29">
        <f t="shared" si="9"/>
        <v>0</v>
      </c>
      <c r="AA29">
        <f t="shared" si="10"/>
        <v>0</v>
      </c>
      <c r="AB29">
        <f t="shared" si="11"/>
        <v>0</v>
      </c>
      <c r="AD29">
        <f t="shared" si="22"/>
        <v>4200</v>
      </c>
      <c r="AE29" s="2">
        <f>IF($AD29&lt;$Q$7,"error",IF($AD29&lt;$Q$8,$R$7*$T$7+$S$7*($AD29-$Q$7)*($T$8-$T$7)/($Q$8-$Q$7),IF($AD29&lt;$Q$9,$R$8*$T$8+$S$8*($AD29-$Q$8)*($T$9-$T$8)/($Q$9-$Q$8),IF($AD29&lt;$Q$10,$R$9*$T$9+$S$9*($AD29-$Q$9)*($T$10-$T$9)/($Q$10-$Q$9),IF($AD29&lt;$Q$11,$R$10*$T$10+$S$10*($AD29-$Q$10)*($T$11-$T$10)/($Q$11-$Q$10),IF($AD29&lt;$Q$12,$R$11*$T$11+$S$11*($AD29-$Q$11)*($T$12-$T$11)/($Q$12-$Q$11),1))))))</f>
        <v>0.6837209302325581</v>
      </c>
    </row>
    <row r="30" spans="1:31" ht="12.75">
      <c r="A30" t="s">
        <v>14</v>
      </c>
      <c r="B30" t="s">
        <v>22</v>
      </c>
      <c r="C30">
        <v>30000</v>
      </c>
      <c r="D30">
        <f t="shared" si="12"/>
        <v>300</v>
      </c>
      <c r="E30">
        <f t="shared" si="0"/>
        <v>450</v>
      </c>
      <c r="F30">
        <f t="shared" si="1"/>
        <v>0</v>
      </c>
      <c r="G30">
        <f t="shared" si="1"/>
        <v>0.13</v>
      </c>
      <c r="H30" t="str">
        <f t="shared" si="1"/>
        <v>Y</v>
      </c>
      <c r="I30">
        <f t="shared" si="13"/>
        <v>30000</v>
      </c>
      <c r="J30" s="1">
        <f t="shared" si="14"/>
        <v>4200</v>
      </c>
      <c r="K30" s="1">
        <f t="shared" si="15"/>
        <v>4500</v>
      </c>
      <c r="L30" s="1">
        <f t="shared" si="16"/>
        <v>34500</v>
      </c>
      <c r="M30" s="1">
        <f t="shared" si="17"/>
        <v>8982.649299221186</v>
      </c>
      <c r="N30" s="1">
        <f t="shared" si="2"/>
        <v>8982.649299221186</v>
      </c>
      <c r="O30" s="1">
        <f t="shared" si="3"/>
      </c>
      <c r="P30" s="2">
        <f t="shared" si="18"/>
        <v>0.3</v>
      </c>
      <c r="Q30" s="2">
        <f>IF($M30&lt;$Q$7,"error",IF($M30&lt;$Q$8,$R$7*$T$7+$S$7*($M30-$Q$7)*($T$8-$T$7)/($Q$8-$Q$7),IF($M30&lt;$Q$9,$R$8*$T$8+$S$8*($M30-$Q$8)*($T$9-$T$8)/($Q$9-$Q$8),IF($M30&lt;$Q$10,$R$9*$T$9+$S$9*($M30-$Q$9)*($T$10-$T$9)/($Q$10-$Q$9),IF($M30&lt;$Q$11,$R$10*$T$10+$S$10*($M30-$Q$10)*($T$11-$T$10)/($Q$11-$Q$10),IF($M30&lt;$Q$12,$R$11*$T$11+$S$11*($M30-$Q$11)*($T$12-$T$11)/($Q$12-$Q$11),1))))))</f>
        <v>0.9184499810600321</v>
      </c>
      <c r="R30" s="2">
        <f t="shared" si="19"/>
        <v>1</v>
      </c>
      <c r="S30" s="2">
        <f t="shared" si="20"/>
        <v>0.7410699886360191</v>
      </c>
      <c r="T30" s="2">
        <f t="shared" si="21"/>
        <v>1365</v>
      </c>
      <c r="U30">
        <f t="shared" si="4"/>
        <v>0</v>
      </c>
      <c r="V30">
        <f t="shared" si="5"/>
        <v>0</v>
      </c>
      <c r="W30">
        <f t="shared" si="6"/>
        <v>0.7410699886360191</v>
      </c>
      <c r="X30">
        <f t="shared" si="7"/>
        <v>1365</v>
      </c>
      <c r="Y30">
        <f t="shared" si="8"/>
        <v>0</v>
      </c>
      <c r="Z30">
        <f t="shared" si="9"/>
        <v>0</v>
      </c>
      <c r="AA30">
        <f t="shared" si="10"/>
        <v>0</v>
      </c>
      <c r="AB30">
        <f t="shared" si="11"/>
        <v>0</v>
      </c>
      <c r="AD30">
        <f t="shared" si="22"/>
        <v>4500</v>
      </c>
      <c r="AE30" s="2">
        <f>IF($AD30&lt;$Q$7,"error",IF($AD30&lt;$Q$8,$R$7*$T$7+$S$7*($AD30-$Q$7)*($T$8-$T$7)/($Q$8-$Q$7),IF($AD30&lt;$Q$9,$R$8*$T$8+$S$8*($AD30-$Q$8)*($T$9-$T$8)/($Q$9-$Q$8),IF($AD30&lt;$Q$10,$R$9*$T$9+$S$9*($AD30-$Q$9)*($T$10-$T$9)/($Q$10-$Q$9),IF($AD30&lt;$Q$11,$R$10*$T$10+$S$10*($AD30-$Q$10)*($T$11-$T$10)/($Q$11-$Q$10),IF($AD30&lt;$Q$12,$R$11*$T$11+$S$11*($AD30-$Q$11)*($T$12-$T$11)/($Q$12-$Q$11),1))))))</f>
        <v>0.71</v>
      </c>
    </row>
    <row r="31" spans="1:31" ht="12.75">
      <c r="A31" t="s">
        <v>14</v>
      </c>
      <c r="B31" t="s">
        <v>23</v>
      </c>
      <c r="C31">
        <v>30</v>
      </c>
      <c r="D31">
        <f t="shared" si="12"/>
        <v>300</v>
      </c>
      <c r="E31">
        <f t="shared" si="0"/>
        <v>3000</v>
      </c>
      <c r="F31">
        <f t="shared" si="0"/>
        <v>25</v>
      </c>
      <c r="G31">
        <f t="shared" si="0"/>
        <v>0.3</v>
      </c>
      <c r="H31" t="str">
        <f t="shared" si="0"/>
        <v>N</v>
      </c>
      <c r="I31">
        <f t="shared" si="13"/>
        <v>30</v>
      </c>
      <c r="J31" s="1">
        <f t="shared" si="14"/>
        <v>334</v>
      </c>
      <c r="K31" s="1">
        <f t="shared" si="15"/>
        <v>634</v>
      </c>
      <c r="L31" s="1">
        <f t="shared" si="16"/>
        <v>664</v>
      </c>
      <c r="M31" s="1">
        <f t="shared" si="17"/>
        <v>1359.2559341527112</v>
      </c>
      <c r="N31" s="1">
        <f t="shared" si="2"/>
      </c>
      <c r="O31" s="1">
        <f t="shared" si="3"/>
        <v>1359.2559341527112</v>
      </c>
      <c r="P31" s="2">
        <f t="shared" si="18"/>
        <v>0.3</v>
      </c>
      <c r="Q31" s="2">
        <f>IF($M31&lt;$Q$7,"error",IF($M31&lt;$Q$8,$R$7*$T$7+$S$7*($M31-$Q$7)*($T$8-$T$7)/($Q$8-$Q$7),IF($M31&lt;$Q$9,$R$8*$T$8+$S$8*($M31-$Q$8)*($T$9-$T$8)/($Q$9-$Q$8),IF($M31&lt;$Q$10,$R$9*$T$9+$S$9*($M31-$Q$9)*($T$10-$T$9)/($Q$10-$Q$9),IF($M31&lt;$Q$11,$R$10*$T$10+$S$10*($M31-$Q$10)*($T$11-$T$10)/($Q$11-$Q$10),IF($M31&lt;$Q$12,$R$11*$T$11+$S$11*($M31-$Q$11)*($T$12-$T$11)/($Q$12-$Q$11),1))))))</f>
        <v>0.22127422183881343</v>
      </c>
      <c r="R31" s="2">
        <f t="shared" si="19"/>
        <v>0</v>
      </c>
      <c r="S31" s="2">
        <f t="shared" si="20"/>
        <v>0.22276453310328806</v>
      </c>
      <c r="T31" s="2">
        <f t="shared" si="21"/>
        <v>108.38</v>
      </c>
      <c r="U31">
        <f t="shared" si="4"/>
        <v>0</v>
      </c>
      <c r="V31">
        <f t="shared" si="5"/>
        <v>0</v>
      </c>
      <c r="W31">
        <f t="shared" si="6"/>
        <v>0</v>
      </c>
      <c r="X31">
        <f t="shared" si="7"/>
        <v>0</v>
      </c>
      <c r="Y31">
        <f t="shared" si="8"/>
        <v>0.22276453310328806</v>
      </c>
      <c r="Z31">
        <f t="shared" si="9"/>
        <v>108.38</v>
      </c>
      <c r="AA31">
        <f t="shared" si="10"/>
        <v>0</v>
      </c>
      <c r="AB31">
        <f t="shared" si="11"/>
        <v>0</v>
      </c>
      <c r="AD31">
        <f t="shared" si="22"/>
        <v>4800</v>
      </c>
      <c r="AE31" s="2">
        <f>IF($AD31&lt;$Q$7,"error",IF($AD31&lt;$Q$8,$R$7*$T$7+$S$7*($AD31-$Q$7)*($T$8-$T$7)/($Q$8-$Q$7),IF($AD31&lt;$Q$9,$R$8*$T$8+$S$8*($AD31-$Q$8)*($T$9-$T$8)/($Q$9-$Q$8),IF($AD31&lt;$Q$10,$R$9*$T$9+$S$9*($AD31-$Q$9)*($T$10-$T$9)/($Q$10-$Q$9),IF($AD31&lt;$Q$11,$R$10*$T$10+$S$10*($AD31-$Q$10)*($T$11-$T$10)/($Q$11-$Q$10),IF($AD31&lt;$Q$12,$R$11*$T$11+$S$11*($AD31-$Q$11)*($T$12-$T$11)/($Q$12-$Q$11),1))))))</f>
        <v>0.725</v>
      </c>
    </row>
    <row r="32" spans="1:31" ht="12.75">
      <c r="A32" t="s">
        <v>14</v>
      </c>
      <c r="B32" t="s">
        <v>23</v>
      </c>
      <c r="C32">
        <v>100</v>
      </c>
      <c r="D32">
        <f t="shared" si="12"/>
        <v>300</v>
      </c>
      <c r="E32">
        <f t="shared" si="0"/>
        <v>3000</v>
      </c>
      <c r="F32">
        <f t="shared" si="0"/>
        <v>25</v>
      </c>
      <c r="G32">
        <f t="shared" si="0"/>
        <v>0.3</v>
      </c>
      <c r="H32" t="str">
        <f t="shared" si="0"/>
        <v>N</v>
      </c>
      <c r="I32">
        <f t="shared" si="13"/>
        <v>100</v>
      </c>
      <c r="J32" s="1">
        <f t="shared" si="14"/>
        <v>355</v>
      </c>
      <c r="K32" s="1">
        <f t="shared" si="15"/>
        <v>655</v>
      </c>
      <c r="L32" s="1">
        <f t="shared" si="16"/>
        <v>755</v>
      </c>
      <c r="M32" s="1">
        <f t="shared" si="17"/>
        <v>4177.225900244921</v>
      </c>
      <c r="N32" s="1">
        <f t="shared" si="2"/>
      </c>
      <c r="O32" s="1">
        <f t="shared" si="3"/>
        <v>4177.225900244921</v>
      </c>
      <c r="P32" s="2">
        <f t="shared" si="18"/>
        <v>0.3</v>
      </c>
      <c r="Q32" s="2">
        <f>IF($M32&lt;$Q$7,"error",IF($M32&lt;$Q$8,$R$7*$T$7+$S$7*($M32-$Q$7)*($T$8-$T$7)/($Q$8-$Q$7),IF($M32&lt;$Q$9,$R$8*$T$8+$S$8*($M32-$Q$8)*($T$9-$T$8)/($Q$9-$Q$8),IF($M32&lt;$Q$10,$R$9*$T$9+$S$9*($M32-$Q$9)*($T$10-$T$9)/($Q$10-$Q$9),IF($M32&lt;$Q$11,$R$10*$T$10+$S$10*($M32-$Q$10)*($T$11-$T$10)/($Q$11-$Q$10),IF($M32&lt;$Q$12,$R$11*$T$11+$S$11*($M32-$Q$11)*($T$12-$T$11)/($Q$12-$Q$11),1))))))</f>
        <v>0.680013518644522</v>
      </c>
      <c r="R32" s="2">
        <f t="shared" si="19"/>
        <v>0</v>
      </c>
      <c r="S32" s="2">
        <f t="shared" si="20"/>
        <v>0.4980081111867132</v>
      </c>
      <c r="T32" s="2">
        <f t="shared" si="21"/>
        <v>113.35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  <c r="Y32">
        <f t="shared" si="8"/>
        <v>0.4980081111867132</v>
      </c>
      <c r="Z32">
        <f t="shared" si="9"/>
        <v>113.35</v>
      </c>
      <c r="AA32">
        <f t="shared" si="10"/>
        <v>0</v>
      </c>
      <c r="AB32">
        <f t="shared" si="11"/>
        <v>0</v>
      </c>
      <c r="AD32">
        <f t="shared" si="22"/>
        <v>5100</v>
      </c>
      <c r="AE32" s="2">
        <f>IF($AD32&lt;$Q$7,"error",IF($AD32&lt;$Q$8,$R$7*$T$7+$S$7*($AD32-$Q$7)*($T$8-$T$7)/($Q$8-$Q$7),IF($AD32&lt;$Q$9,$R$8*$T$8+$S$8*($AD32-$Q$8)*($T$9-$T$8)/($Q$9-$Q$8),IF($AD32&lt;$Q$10,$R$9*$T$9+$S$9*($AD32-$Q$9)*($T$10-$T$9)/($Q$10-$Q$9),IF($AD32&lt;$Q$11,$R$10*$T$10+$S$10*($AD32-$Q$10)*($T$11-$T$10)/($Q$11-$Q$10),IF($AD32&lt;$Q$12,$R$11*$T$11+$S$11*($AD32-$Q$11)*($T$12-$T$11)/($Q$12-$Q$11),1))))))</f>
        <v>0.74</v>
      </c>
    </row>
    <row r="33" spans="1:31" ht="12.75">
      <c r="A33" t="s">
        <v>14</v>
      </c>
      <c r="B33" t="s">
        <v>23</v>
      </c>
      <c r="C33">
        <v>300</v>
      </c>
      <c r="D33">
        <f t="shared" si="12"/>
        <v>300</v>
      </c>
      <c r="E33">
        <f t="shared" si="0"/>
        <v>3000</v>
      </c>
      <c r="F33">
        <f t="shared" si="0"/>
        <v>25</v>
      </c>
      <c r="G33">
        <f t="shared" si="0"/>
        <v>0.3</v>
      </c>
      <c r="H33" t="str">
        <f t="shared" si="0"/>
        <v>N</v>
      </c>
      <c r="I33">
        <f t="shared" si="13"/>
        <v>300</v>
      </c>
      <c r="J33" s="1">
        <f t="shared" si="14"/>
        <v>415</v>
      </c>
      <c r="K33" s="1">
        <f t="shared" si="15"/>
        <v>715</v>
      </c>
      <c r="L33" s="1">
        <f t="shared" si="16"/>
        <v>1015</v>
      </c>
      <c r="M33" s="1">
        <f t="shared" si="17"/>
        <v>10300.623654187275</v>
      </c>
      <c r="N33" s="1">
        <f t="shared" si="2"/>
      </c>
      <c r="O33" s="1">
        <f t="shared" si="3"/>
        <v>10300.623654187275</v>
      </c>
      <c r="P33" s="2">
        <f t="shared" si="18"/>
        <v>0.3</v>
      </c>
      <c r="Q33" s="2">
        <f>IF($M33&lt;$Q$7,"error",IF($M33&lt;$Q$8,$R$7*$T$7+$S$7*($M33-$Q$7)*($T$8-$T$7)/($Q$8-$Q$7),IF($M33&lt;$Q$9,$R$8*$T$8+$S$8*($M33-$Q$8)*($T$9-$T$8)/($Q$9-$Q$8),IF($M33&lt;$Q$10,$R$9*$T$9+$S$9*($M33-$Q$9)*($T$10-$T$9)/($Q$10-$Q$9),IF($M33&lt;$Q$11,$R$10*$T$10+$S$10*($M33-$Q$10)*($T$11-$T$10)/($Q$11-$Q$10),IF($M33&lt;$Q$12,$R$11*$T$11+$S$11*($M33-$Q$11)*($T$12-$T$11)/($Q$12-$Q$11),1))))))</f>
        <v>0.9540709095726291</v>
      </c>
      <c r="R33" s="2">
        <f t="shared" si="19"/>
        <v>0</v>
      </c>
      <c r="S33" s="2">
        <f t="shared" si="20"/>
        <v>0.6624425457435774</v>
      </c>
      <c r="T33" s="2">
        <f t="shared" si="21"/>
        <v>127.55</v>
      </c>
      <c r="U33">
        <f t="shared" si="4"/>
        <v>0</v>
      </c>
      <c r="V33">
        <f t="shared" si="5"/>
        <v>0</v>
      </c>
      <c r="W33">
        <f t="shared" si="6"/>
        <v>0</v>
      </c>
      <c r="X33">
        <f t="shared" si="7"/>
        <v>0</v>
      </c>
      <c r="Y33">
        <f t="shared" si="8"/>
        <v>0.6624425457435774</v>
      </c>
      <c r="Z33">
        <f t="shared" si="9"/>
        <v>127.55</v>
      </c>
      <c r="AA33">
        <f t="shared" si="10"/>
        <v>0</v>
      </c>
      <c r="AB33">
        <f t="shared" si="11"/>
        <v>0</v>
      </c>
      <c r="AD33">
        <f t="shared" si="22"/>
        <v>5400</v>
      </c>
      <c r="AE33" s="2">
        <f>IF($AD33&lt;$Q$7,"error",IF($AD33&lt;$Q$8,$R$7*$T$7+$S$7*($AD33-$Q$7)*($T$8-$T$7)/($Q$8-$Q$7),IF($AD33&lt;$Q$9,$R$8*$T$8+$S$8*($AD33-$Q$8)*($T$9-$T$8)/($Q$9-$Q$8),IF($AD33&lt;$Q$10,$R$9*$T$9+$S$9*($AD33-$Q$9)*($T$10-$T$9)/($Q$10-$Q$9),IF($AD33&lt;$Q$11,$R$10*$T$10+$S$10*($AD33-$Q$10)*($T$11-$T$10)/($Q$11-$Q$10),IF($AD33&lt;$Q$12,$R$11*$T$11+$S$11*($AD33-$Q$11)*($T$12-$T$11)/($Q$12-$Q$11),1))))))</f>
        <v>0.755</v>
      </c>
    </row>
    <row r="34" spans="1:31" ht="12.75">
      <c r="A34" t="s">
        <v>14</v>
      </c>
      <c r="B34" t="s">
        <v>23</v>
      </c>
      <c r="C34">
        <v>400</v>
      </c>
      <c r="D34">
        <f t="shared" si="12"/>
        <v>300</v>
      </c>
      <c r="E34">
        <f t="shared" si="0"/>
        <v>3000</v>
      </c>
      <c r="F34">
        <f t="shared" si="0"/>
        <v>25</v>
      </c>
      <c r="G34">
        <f t="shared" si="0"/>
        <v>0.3</v>
      </c>
      <c r="H34" t="str">
        <f t="shared" si="0"/>
        <v>N</v>
      </c>
      <c r="I34">
        <f t="shared" si="13"/>
        <v>400</v>
      </c>
      <c r="J34" s="1">
        <f t="shared" si="14"/>
        <v>445</v>
      </c>
      <c r="K34" s="1">
        <f t="shared" si="15"/>
        <v>745</v>
      </c>
      <c r="L34" s="1">
        <f t="shared" si="16"/>
        <v>1145</v>
      </c>
      <c r="M34" s="1">
        <f t="shared" si="17"/>
        <v>12635.405509698146</v>
      </c>
      <c r="N34" s="1">
        <f t="shared" si="2"/>
      </c>
      <c r="O34" s="1">
        <f t="shared" si="3"/>
        <v>12635.405509698146</v>
      </c>
      <c r="P34" s="2">
        <f t="shared" si="18"/>
        <v>0.3</v>
      </c>
      <c r="Q34" s="2">
        <f>IF($M34&lt;$Q$7,"error",IF($M34&lt;$Q$8,$R$7*$T$7+$S$7*($M34-$Q$7)*($T$8-$T$7)/($Q$8-$Q$7),IF($M34&lt;$Q$9,$R$8*$T$8+$S$8*($M34-$Q$8)*($T$9-$T$8)/($Q$9-$Q$8),IF($M34&lt;$Q$10,$R$9*$T$9+$S$9*($M34-$Q$9)*($T$10-$T$9)/($Q$10-$Q$9),IF($M34&lt;$Q$11,$R$10*$T$10+$S$10*($M34-$Q$10)*($T$11-$T$10)/($Q$11-$Q$10),IF($M34&lt;$Q$12,$R$11*$T$11+$S$11*($M34-$Q$11)*($T$12-$T$11)/($Q$12-$Q$11),1))))))</f>
        <v>1</v>
      </c>
      <c r="R34" s="2">
        <f t="shared" si="19"/>
        <v>0</v>
      </c>
      <c r="S34" s="2">
        <f t="shared" si="20"/>
        <v>0.69</v>
      </c>
      <c r="T34" s="2">
        <f t="shared" si="21"/>
        <v>134.65</v>
      </c>
      <c r="U34">
        <f t="shared" si="4"/>
        <v>0</v>
      </c>
      <c r="V34">
        <f t="shared" si="5"/>
        <v>0</v>
      </c>
      <c r="W34">
        <f t="shared" si="6"/>
        <v>0</v>
      </c>
      <c r="X34">
        <f t="shared" si="7"/>
        <v>0</v>
      </c>
      <c r="Y34">
        <f t="shared" si="8"/>
        <v>0.69</v>
      </c>
      <c r="Z34">
        <f t="shared" si="9"/>
        <v>134.65</v>
      </c>
      <c r="AA34">
        <f t="shared" si="10"/>
        <v>0</v>
      </c>
      <c r="AB34">
        <f t="shared" si="11"/>
        <v>0</v>
      </c>
      <c r="AD34">
        <f t="shared" si="22"/>
        <v>5700</v>
      </c>
      <c r="AE34" s="2">
        <f>IF($AD34&lt;$Q$7,"error",IF($AD34&lt;$Q$8,$R$7*$T$7+$S$7*($AD34-$Q$7)*($T$8-$T$7)/($Q$8-$Q$7),IF($AD34&lt;$Q$9,$R$8*$T$8+$S$8*($AD34-$Q$8)*($T$9-$T$8)/($Q$9-$Q$8),IF($AD34&lt;$Q$10,$R$9*$T$9+$S$9*($AD34-$Q$9)*($T$10-$T$9)/($Q$10-$Q$9),IF($AD34&lt;$Q$11,$R$10*$T$10+$S$10*($AD34-$Q$10)*($T$11-$T$10)/($Q$11-$Q$10),IF($AD34&lt;$Q$12,$R$11*$T$11+$S$11*($AD34-$Q$11)*($T$12-$T$11)/($Q$12-$Q$11),1))))))</f>
        <v>0.77</v>
      </c>
    </row>
    <row r="35" spans="1:31" ht="12.75">
      <c r="A35" t="s">
        <v>14</v>
      </c>
      <c r="B35" t="s">
        <v>23</v>
      </c>
      <c r="C35">
        <v>600</v>
      </c>
      <c r="D35">
        <f t="shared" si="12"/>
        <v>300</v>
      </c>
      <c r="E35">
        <f t="shared" si="0"/>
        <v>3000</v>
      </c>
      <c r="F35">
        <f t="shared" si="0"/>
        <v>25</v>
      </c>
      <c r="G35">
        <f t="shared" si="0"/>
        <v>0.3</v>
      </c>
      <c r="H35" t="str">
        <f t="shared" si="0"/>
        <v>N</v>
      </c>
      <c r="I35">
        <f t="shared" si="13"/>
        <v>600</v>
      </c>
      <c r="J35" s="1">
        <f t="shared" si="14"/>
        <v>505</v>
      </c>
      <c r="K35" s="1">
        <f t="shared" si="15"/>
        <v>805</v>
      </c>
      <c r="L35" s="1">
        <f t="shared" si="16"/>
        <v>1405</v>
      </c>
      <c r="M35" s="1">
        <f t="shared" si="17"/>
        <v>16374.338947868917</v>
      </c>
      <c r="N35" s="1">
        <f t="shared" si="2"/>
      </c>
      <c r="O35" s="1">
        <f t="shared" si="3"/>
        <v>16374.338947868917</v>
      </c>
      <c r="P35" s="2">
        <f t="shared" si="18"/>
        <v>0.3</v>
      </c>
      <c r="Q35" s="2">
        <f>IF($M35&lt;$Q$7,"error",IF($M35&lt;$Q$8,$R$7*$T$7+$S$7*($M35-$Q$7)*($T$8-$T$7)/($Q$8-$Q$7),IF($M35&lt;$Q$9,$R$8*$T$8+$S$8*($M35-$Q$8)*($T$9-$T$8)/($Q$9-$Q$8),IF($M35&lt;$Q$10,$R$9*$T$9+$S$9*($M35-$Q$9)*($T$10-$T$9)/($Q$10-$Q$9),IF($M35&lt;$Q$11,$R$10*$T$10+$S$10*($M35-$Q$10)*($T$11-$T$10)/($Q$11-$Q$10),IF($M35&lt;$Q$12,$R$11*$T$11+$S$11*($M35-$Q$11)*($T$12-$T$11)/($Q$12-$Q$11),1))))))</f>
        <v>1</v>
      </c>
      <c r="R35" s="2">
        <f t="shared" si="19"/>
        <v>0</v>
      </c>
      <c r="S35" s="2">
        <f t="shared" si="20"/>
        <v>0.69</v>
      </c>
      <c r="T35" s="2">
        <f t="shared" si="21"/>
        <v>148.85</v>
      </c>
      <c r="U35">
        <f t="shared" si="4"/>
        <v>0</v>
      </c>
      <c r="V35">
        <f t="shared" si="5"/>
        <v>0</v>
      </c>
      <c r="W35">
        <f t="shared" si="6"/>
        <v>0</v>
      </c>
      <c r="X35">
        <f t="shared" si="7"/>
        <v>0</v>
      </c>
      <c r="Y35">
        <f t="shared" si="8"/>
        <v>0.69</v>
      </c>
      <c r="Z35">
        <f t="shared" si="9"/>
        <v>148.85</v>
      </c>
      <c r="AA35">
        <f t="shared" si="10"/>
        <v>0</v>
      </c>
      <c r="AB35">
        <f t="shared" si="11"/>
        <v>0</v>
      </c>
      <c r="AD35">
        <f t="shared" si="22"/>
        <v>6000</v>
      </c>
      <c r="AE35" s="2">
        <f>IF($AD35&lt;$Q$7,"error",IF($AD35&lt;$Q$8,$R$7*$T$7+$S$7*($AD35-$Q$7)*($T$8-$T$7)/($Q$8-$Q$7),IF($AD35&lt;$Q$9,$R$8*$T$8+$S$8*($AD35-$Q$8)*($T$9-$T$8)/($Q$9-$Q$8),IF($AD35&lt;$Q$10,$R$9*$T$9+$S$9*($AD35-$Q$9)*($T$10-$T$9)/($Q$10-$Q$9),IF($AD35&lt;$Q$11,$R$10*$T$10+$S$10*($AD35-$Q$10)*($T$11-$T$10)/($Q$11-$Q$10),IF($AD35&lt;$Q$12,$R$11*$T$11+$S$11*($AD35-$Q$11)*($T$12-$T$11)/($Q$12-$Q$11),1))))))</f>
        <v>0.785</v>
      </c>
    </row>
    <row r="36" spans="1:31" ht="12.75">
      <c r="A36" t="s">
        <v>14</v>
      </c>
      <c r="B36" t="s">
        <v>23</v>
      </c>
      <c r="C36">
        <v>3000</v>
      </c>
      <c r="D36">
        <f t="shared" si="12"/>
        <v>300</v>
      </c>
      <c r="E36">
        <f t="shared" si="0"/>
        <v>3000</v>
      </c>
      <c r="F36">
        <f t="shared" si="0"/>
        <v>25</v>
      </c>
      <c r="G36">
        <f t="shared" si="0"/>
        <v>0.3</v>
      </c>
      <c r="H36" t="str">
        <f t="shared" si="0"/>
        <v>N</v>
      </c>
      <c r="I36">
        <f t="shared" si="13"/>
        <v>3000</v>
      </c>
      <c r="J36" s="1">
        <f t="shared" si="14"/>
        <v>1225</v>
      </c>
      <c r="K36" s="1">
        <f t="shared" si="15"/>
        <v>1525</v>
      </c>
      <c r="L36" s="1">
        <f t="shared" si="16"/>
        <v>4525</v>
      </c>
      <c r="M36" s="1">
        <f t="shared" si="17"/>
        <v>31976.12111251993</v>
      </c>
      <c r="N36" s="1">
        <f t="shared" si="2"/>
      </c>
      <c r="O36" s="1">
        <f t="shared" si="3"/>
        <v>31976.12111251993</v>
      </c>
      <c r="P36" s="2">
        <f t="shared" si="18"/>
        <v>0.3</v>
      </c>
      <c r="Q36" s="2">
        <f>IF($M36&lt;$Q$7,"error",IF($M36&lt;$Q$8,$R$7*$T$7+$S$7*($M36-$Q$7)*($T$8-$T$7)/($Q$8-$Q$7),IF($M36&lt;$Q$9,$R$8*$T$8+$S$8*($M36-$Q$8)*($T$9-$T$8)/($Q$9-$Q$8),IF($M36&lt;$Q$10,$R$9*$T$9+$S$9*($M36-$Q$9)*($T$10-$T$9)/($Q$10-$Q$9),IF($M36&lt;$Q$11,$R$10*$T$10+$S$10*($M36-$Q$10)*($T$11-$T$10)/($Q$11-$Q$10),IF($M36&lt;$Q$12,$R$11*$T$11+$S$11*($M36-$Q$11)*($T$12-$T$11)/($Q$12-$Q$11),1))))))</f>
        <v>1</v>
      </c>
      <c r="R36" s="2">
        <f t="shared" si="19"/>
        <v>0</v>
      </c>
      <c r="S36" s="2">
        <f t="shared" si="20"/>
        <v>0.69</v>
      </c>
      <c r="T36" s="2">
        <f t="shared" si="21"/>
        <v>319.25</v>
      </c>
      <c r="U36">
        <f t="shared" si="4"/>
        <v>0</v>
      </c>
      <c r="V36">
        <f t="shared" si="5"/>
        <v>0</v>
      </c>
      <c r="W36">
        <f t="shared" si="6"/>
        <v>0</v>
      </c>
      <c r="X36">
        <f t="shared" si="7"/>
        <v>0</v>
      </c>
      <c r="Y36">
        <f t="shared" si="8"/>
        <v>0.69</v>
      </c>
      <c r="Z36">
        <f t="shared" si="9"/>
        <v>319.25</v>
      </c>
      <c r="AA36">
        <f t="shared" si="10"/>
        <v>0</v>
      </c>
      <c r="AB36">
        <f t="shared" si="11"/>
        <v>0</v>
      </c>
      <c r="AD36">
        <f t="shared" si="22"/>
        <v>6300</v>
      </c>
      <c r="AE36" s="2">
        <f>IF($AD36&lt;$Q$7,"error",IF($AD36&lt;$Q$8,$R$7*$T$7+$S$7*($AD36-$Q$7)*($T$8-$T$7)/($Q$8-$Q$7),IF($AD36&lt;$Q$9,$R$8*$T$8+$S$8*($AD36-$Q$8)*($T$9-$T$8)/($Q$9-$Q$8),IF($AD36&lt;$Q$10,$R$9*$T$9+$S$9*($AD36-$Q$9)*($T$10-$T$9)/($Q$10-$Q$9),IF($AD36&lt;$Q$11,$R$10*$T$10+$S$10*($AD36-$Q$10)*($T$11-$T$10)/($Q$11-$Q$10),IF($AD36&lt;$Q$12,$R$11*$T$11+$S$11*($AD36-$Q$11)*($T$12-$T$11)/($Q$12-$Q$11),1))))))</f>
        <v>0.8</v>
      </c>
    </row>
    <row r="37" spans="1:31" ht="12.75">
      <c r="A37" t="s">
        <v>14</v>
      </c>
      <c r="B37" t="s">
        <v>23</v>
      </c>
      <c r="C37">
        <v>10000</v>
      </c>
      <c r="D37">
        <f t="shared" si="12"/>
        <v>300</v>
      </c>
      <c r="E37">
        <f t="shared" si="0"/>
        <v>3000</v>
      </c>
      <c r="F37">
        <f t="shared" si="0"/>
        <v>25</v>
      </c>
      <c r="G37">
        <f t="shared" si="0"/>
        <v>0.3</v>
      </c>
      <c r="H37" t="str">
        <f t="shared" si="0"/>
        <v>N</v>
      </c>
      <c r="I37">
        <f t="shared" si="13"/>
        <v>10000</v>
      </c>
      <c r="J37" s="1">
        <f t="shared" si="14"/>
        <v>3325</v>
      </c>
      <c r="K37" s="1">
        <f t="shared" si="15"/>
        <v>3625</v>
      </c>
      <c r="L37" s="1">
        <f t="shared" si="16"/>
        <v>13625</v>
      </c>
      <c r="M37" s="1">
        <f t="shared" si="17"/>
        <v>38927.1303359345</v>
      </c>
      <c r="N37" s="1">
        <f t="shared" si="2"/>
      </c>
      <c r="O37" s="1">
        <f t="shared" si="3"/>
        <v>38927.1303359345</v>
      </c>
      <c r="P37" s="2">
        <f t="shared" si="18"/>
        <v>0.3</v>
      </c>
      <c r="Q37" s="2">
        <f>IF($M37&lt;$Q$7,"error",IF($M37&lt;$Q$8,$R$7*$T$7+$S$7*($M37-$Q$7)*($T$8-$T$7)/($Q$8-$Q$7),IF($M37&lt;$Q$9,$R$8*$T$8+$S$8*($M37-$Q$8)*($T$9-$T$8)/($Q$9-$Q$8),IF($M37&lt;$Q$10,$R$9*$T$9+$S$9*($M37-$Q$9)*($T$10-$T$9)/($Q$10-$Q$9),IF($M37&lt;$Q$11,$R$10*$T$10+$S$10*($M37-$Q$10)*($T$11-$T$10)/($Q$11-$Q$10),IF($M37&lt;$Q$12,$R$11*$T$11+$S$11*($M37-$Q$11)*($T$12-$T$11)/($Q$12-$Q$11),1))))))</f>
        <v>1</v>
      </c>
      <c r="R37" s="2">
        <f t="shared" si="19"/>
        <v>0</v>
      </c>
      <c r="S37" s="2">
        <f t="shared" si="20"/>
        <v>0.69</v>
      </c>
      <c r="T37" s="2">
        <f t="shared" si="21"/>
        <v>816.25</v>
      </c>
      <c r="U37">
        <f t="shared" si="4"/>
        <v>0</v>
      </c>
      <c r="V37">
        <f t="shared" si="5"/>
        <v>0</v>
      </c>
      <c r="W37">
        <f t="shared" si="6"/>
        <v>0</v>
      </c>
      <c r="X37">
        <f t="shared" si="7"/>
        <v>0</v>
      </c>
      <c r="Y37">
        <f t="shared" si="8"/>
        <v>0.69</v>
      </c>
      <c r="Z37">
        <f t="shared" si="9"/>
        <v>816.25</v>
      </c>
      <c r="AA37">
        <f t="shared" si="10"/>
        <v>0</v>
      </c>
      <c r="AB37">
        <f t="shared" si="11"/>
        <v>0</v>
      </c>
      <c r="AD37">
        <f t="shared" si="22"/>
        <v>6600</v>
      </c>
      <c r="AE37" s="2">
        <f>IF($AD37&lt;$Q$7,"error",IF($AD37&lt;$Q$8,$R$7*$T$7+$S$7*($AD37-$Q$7)*($T$8-$T$7)/($Q$8-$Q$7),IF($AD37&lt;$Q$9,$R$8*$T$8+$S$8*($AD37-$Q$8)*($T$9-$T$8)/($Q$9-$Q$8),IF($AD37&lt;$Q$10,$R$9*$T$9+$S$9*($AD37-$Q$9)*($T$10-$T$9)/($Q$10-$Q$9),IF($AD37&lt;$Q$11,$R$10*$T$10+$S$10*($AD37-$Q$10)*($T$11-$T$10)/($Q$11-$Q$10),IF($AD37&lt;$Q$12,$R$11*$T$11+$S$11*($AD37-$Q$11)*($T$12-$T$11)/($Q$12-$Q$11),1))))))</f>
        <v>0.815</v>
      </c>
    </row>
    <row r="38" spans="1:31" ht="12.75">
      <c r="A38" t="s">
        <v>14</v>
      </c>
      <c r="B38" t="s">
        <v>23</v>
      </c>
      <c r="C38">
        <v>30000</v>
      </c>
      <c r="D38">
        <f t="shared" si="12"/>
        <v>300</v>
      </c>
      <c r="E38">
        <f t="shared" si="0"/>
        <v>3000</v>
      </c>
      <c r="F38">
        <f t="shared" si="0"/>
        <v>25</v>
      </c>
      <c r="G38">
        <f t="shared" si="0"/>
        <v>0.3</v>
      </c>
      <c r="H38" t="str">
        <f t="shared" si="0"/>
        <v>N</v>
      </c>
      <c r="I38">
        <f t="shared" si="13"/>
        <v>30000</v>
      </c>
      <c r="J38" s="1">
        <f t="shared" si="14"/>
        <v>9325</v>
      </c>
      <c r="K38" s="1">
        <f t="shared" si="15"/>
        <v>9625</v>
      </c>
      <c r="L38" s="1">
        <f t="shared" si="16"/>
        <v>39625</v>
      </c>
      <c r="M38" s="1">
        <f t="shared" si="17"/>
        <v>41603.832749493755</v>
      </c>
      <c r="N38" s="1">
        <f t="shared" si="2"/>
      </c>
      <c r="O38" s="1">
        <f t="shared" si="3"/>
        <v>41603.832749493755</v>
      </c>
      <c r="P38" s="2">
        <f t="shared" si="18"/>
        <v>0.3</v>
      </c>
      <c r="Q38" s="2">
        <f>IF($M38&lt;$Q$7,"error",IF($M38&lt;$Q$8,$R$7*$T$7+$S$7*($M38-$Q$7)*($T$8-$T$7)/($Q$8-$Q$7),IF($M38&lt;$Q$9,$R$8*$T$8+$S$8*($M38-$Q$8)*($T$9-$T$8)/($Q$9-$Q$8),IF($M38&lt;$Q$10,$R$9*$T$9+$S$9*($M38-$Q$9)*($T$10-$T$9)/($Q$10-$Q$9),IF($M38&lt;$Q$11,$R$10*$T$10+$S$10*($M38-$Q$10)*($T$11-$T$10)/($Q$11-$Q$10),IF($M38&lt;$Q$12,$R$11*$T$11+$S$11*($M38-$Q$11)*($T$12-$T$11)/($Q$12-$Q$11),1))))))</f>
        <v>1</v>
      </c>
      <c r="R38" s="2">
        <f t="shared" si="19"/>
        <v>0</v>
      </c>
      <c r="S38" s="2">
        <f t="shared" si="20"/>
        <v>0.69</v>
      </c>
      <c r="T38" s="2">
        <f t="shared" si="21"/>
        <v>2236.25</v>
      </c>
      <c r="U38">
        <f t="shared" si="4"/>
        <v>0</v>
      </c>
      <c r="V38">
        <f t="shared" si="5"/>
        <v>0</v>
      </c>
      <c r="W38">
        <f t="shared" si="6"/>
        <v>0</v>
      </c>
      <c r="X38">
        <f t="shared" si="7"/>
        <v>0</v>
      </c>
      <c r="Y38">
        <f t="shared" si="8"/>
        <v>0.69</v>
      </c>
      <c r="Z38">
        <f t="shared" si="9"/>
        <v>2236.25</v>
      </c>
      <c r="AA38">
        <f t="shared" si="10"/>
        <v>0</v>
      </c>
      <c r="AB38">
        <f t="shared" si="11"/>
        <v>0</v>
      </c>
      <c r="AD38">
        <f t="shared" si="22"/>
        <v>6900</v>
      </c>
      <c r="AE38" s="2">
        <f>IF($AD38&lt;$Q$7,"error",IF($AD38&lt;$Q$8,$R$7*$T$7+$S$7*($AD38-$Q$7)*($T$8-$T$7)/($Q$8-$Q$7),IF($AD38&lt;$Q$9,$R$8*$T$8+$S$8*($AD38-$Q$8)*($T$9-$T$8)/($Q$9-$Q$8),IF($AD38&lt;$Q$10,$R$9*$T$9+$S$9*($AD38-$Q$9)*($T$10-$T$9)/($Q$10-$Q$9),IF($AD38&lt;$Q$11,$R$10*$T$10+$S$10*($AD38-$Q$10)*($T$11-$T$10)/($Q$11-$Q$10),IF($AD38&lt;$Q$12,$R$11*$T$11+$S$11*($AD38-$Q$11)*($T$12-$T$11)/($Q$12-$Q$11),1))))))</f>
        <v>0.8300000000000001</v>
      </c>
    </row>
    <row r="39" spans="1:31" ht="12.75">
      <c r="A39" t="s">
        <v>14</v>
      </c>
      <c r="B39" t="s">
        <v>24</v>
      </c>
      <c r="C39">
        <v>30</v>
      </c>
      <c r="D39">
        <f t="shared" si="12"/>
        <v>300</v>
      </c>
      <c r="E39">
        <f t="shared" si="0"/>
        <v>1500</v>
      </c>
      <c r="F39">
        <f t="shared" si="0"/>
        <v>1000</v>
      </c>
      <c r="G39">
        <f t="shared" si="0"/>
        <v>0.2</v>
      </c>
      <c r="H39" t="str">
        <f t="shared" si="0"/>
        <v>Y</v>
      </c>
      <c r="I39">
        <f t="shared" si="13"/>
        <v>30</v>
      </c>
      <c r="J39" s="1">
        <f t="shared" si="14"/>
        <v>1306</v>
      </c>
      <c r="K39" s="1">
        <f t="shared" si="15"/>
        <v>1606</v>
      </c>
      <c r="L39" s="1">
        <f t="shared" si="16"/>
        <v>1636</v>
      </c>
      <c r="M39" s="1">
        <f t="shared" si="17"/>
        <v>272.06205304298624</v>
      </c>
      <c r="N39" s="1">
        <f t="shared" si="2"/>
        <v>272.06205304298624</v>
      </c>
      <c r="O39" s="1">
        <f t="shared" si="3"/>
      </c>
      <c r="P39" s="2">
        <f t="shared" si="18"/>
        <v>0.3</v>
      </c>
      <c r="Q39" s="2">
        <f>IF($M39&lt;$Q$7,"error",IF($M39&lt;$Q$8,$R$7*$T$7+$S$7*($M39-$Q$7)*($T$8-$T$7)/($Q$8-$Q$7),IF($M39&lt;$Q$9,$R$8*$T$8+$S$8*($M39-$Q$8)*($T$9-$T$8)/($Q$9-$Q$8),IF($M39&lt;$Q$10,$R$9*$T$9+$S$9*($M39-$Q$9)*($T$10-$T$9)/($Q$10-$Q$9),IF($M39&lt;$Q$11,$R$10*$T$10+$S$10*($M39-$Q$10)*($T$11-$T$10)/($Q$11-$Q$10),IF($M39&lt;$Q$12,$R$11*$T$11+$S$11*($M39-$Q$11)*($T$12-$T$11)/($Q$12-$Q$11),1))))))</f>
        <v>0.04428917142560241</v>
      </c>
      <c r="R39" s="2">
        <f t="shared" si="19"/>
        <v>1</v>
      </c>
      <c r="S39" s="2">
        <f t="shared" si="20"/>
        <v>0.21657350285536145</v>
      </c>
      <c r="T39" s="2">
        <f t="shared" si="21"/>
        <v>273.62</v>
      </c>
      <c r="U39">
        <f t="shared" si="4"/>
        <v>0</v>
      </c>
      <c r="V39">
        <f t="shared" si="5"/>
        <v>0</v>
      </c>
      <c r="W39">
        <f t="shared" si="6"/>
        <v>0</v>
      </c>
      <c r="X39">
        <f t="shared" si="7"/>
        <v>0</v>
      </c>
      <c r="Y39">
        <f t="shared" si="8"/>
        <v>0</v>
      </c>
      <c r="Z39">
        <f t="shared" si="9"/>
        <v>0</v>
      </c>
      <c r="AA39">
        <f t="shared" si="10"/>
        <v>0.21657350285536145</v>
      </c>
      <c r="AB39">
        <f t="shared" si="11"/>
        <v>273.62</v>
      </c>
      <c r="AD39">
        <f t="shared" si="22"/>
        <v>7200</v>
      </c>
      <c r="AE39" s="2">
        <f>IF($AD39&lt;$Q$7,"error",IF($AD39&lt;$Q$8,$R$7*$T$7+$S$7*($AD39-$Q$7)*($T$8-$T$7)/($Q$8-$Q$7),IF($AD39&lt;$Q$9,$R$8*$T$8+$S$8*($AD39-$Q$8)*($T$9-$T$8)/($Q$9-$Q$8),IF($AD39&lt;$Q$10,$R$9*$T$9+$S$9*($AD39-$Q$9)*($T$10-$T$9)/($Q$10-$Q$9),IF($AD39&lt;$Q$11,$R$10*$T$10+$S$10*($AD39-$Q$10)*($T$11-$T$10)/($Q$11-$Q$10),IF($AD39&lt;$Q$12,$R$11*$T$11+$S$11*($AD39-$Q$11)*($T$12-$T$11)/($Q$12-$Q$11),1))))))</f>
        <v>0.845</v>
      </c>
    </row>
    <row r="40" spans="1:31" ht="12.75">
      <c r="A40" t="s">
        <v>14</v>
      </c>
      <c r="B40" t="s">
        <v>24</v>
      </c>
      <c r="C40">
        <v>100</v>
      </c>
      <c r="D40">
        <f t="shared" si="12"/>
        <v>300</v>
      </c>
      <c r="E40">
        <f t="shared" si="0"/>
        <v>1500</v>
      </c>
      <c r="F40">
        <f t="shared" si="0"/>
        <v>1000</v>
      </c>
      <c r="G40">
        <f t="shared" si="0"/>
        <v>0.2</v>
      </c>
      <c r="H40" t="str">
        <f t="shared" si="0"/>
        <v>Y</v>
      </c>
      <c r="I40">
        <f t="shared" si="13"/>
        <v>100</v>
      </c>
      <c r="J40" s="1">
        <f t="shared" si="14"/>
        <v>1320</v>
      </c>
      <c r="K40" s="1">
        <f t="shared" si="15"/>
        <v>1620</v>
      </c>
      <c r="L40" s="1">
        <f t="shared" si="16"/>
        <v>1720</v>
      </c>
      <c r="M40" s="1">
        <f t="shared" si="17"/>
        <v>880.5026812417146</v>
      </c>
      <c r="N40" s="1">
        <f t="shared" si="2"/>
        <v>880.5026812417146</v>
      </c>
      <c r="O40" s="1">
        <f t="shared" si="3"/>
      </c>
      <c r="P40" s="2">
        <f t="shared" si="18"/>
        <v>0.3</v>
      </c>
      <c r="Q40" s="2">
        <f>IF($M40&lt;$Q$7,"error",IF($M40&lt;$Q$8,$R$7*$T$7+$S$7*($M40-$Q$7)*($T$8-$T$7)/($Q$8-$Q$7),IF($M40&lt;$Q$9,$R$8*$T$8+$S$8*($M40-$Q$8)*($T$9-$T$8)/($Q$9-$Q$8),IF($M40&lt;$Q$10,$R$9*$T$9+$S$9*($M40-$Q$9)*($T$10-$T$9)/($Q$10-$Q$9),IF($M40&lt;$Q$11,$R$10*$T$10+$S$10*($M40-$Q$10)*($T$11-$T$10)/($Q$11-$Q$10),IF($M40&lt;$Q$12,$R$11*$T$11+$S$11*($M40-$Q$11)*($T$12-$T$11)/($Q$12-$Q$11),1))))))</f>
        <v>0.14333764578353492</v>
      </c>
      <c r="R40" s="2">
        <f t="shared" si="19"/>
        <v>1</v>
      </c>
      <c r="S40" s="2">
        <f t="shared" si="20"/>
        <v>0.27600258747012096</v>
      </c>
      <c r="T40" s="2">
        <f t="shared" si="21"/>
        <v>277.4</v>
      </c>
      <c r="U40">
        <f t="shared" si="4"/>
        <v>0</v>
      </c>
      <c r="V40">
        <f t="shared" si="5"/>
        <v>0</v>
      </c>
      <c r="W40">
        <f t="shared" si="6"/>
        <v>0</v>
      </c>
      <c r="X40">
        <f t="shared" si="7"/>
        <v>0</v>
      </c>
      <c r="Y40">
        <f t="shared" si="8"/>
        <v>0</v>
      </c>
      <c r="Z40">
        <f t="shared" si="9"/>
        <v>0</v>
      </c>
      <c r="AA40">
        <f t="shared" si="10"/>
        <v>0.27600258747012096</v>
      </c>
      <c r="AB40">
        <f t="shared" si="11"/>
        <v>277.4</v>
      </c>
      <c r="AD40">
        <f t="shared" si="22"/>
        <v>7500</v>
      </c>
      <c r="AE40" s="2">
        <f>IF($AD40&lt;$Q$7,"error",IF($AD40&lt;$Q$8,$R$7*$T$7+$S$7*($AD40-$Q$7)*($T$8-$T$7)/($Q$8-$Q$7),IF($AD40&lt;$Q$9,$R$8*$T$8+$S$8*($AD40-$Q$8)*($T$9-$T$8)/($Q$9-$Q$8),IF($AD40&lt;$Q$10,$R$9*$T$9+$S$9*($AD40-$Q$9)*($T$10-$T$9)/($Q$10-$Q$9),IF($AD40&lt;$Q$11,$R$10*$T$10+$S$10*($AD40-$Q$10)*($T$11-$T$10)/($Q$11-$Q$10),IF($AD40&lt;$Q$12,$R$11*$T$11+$S$11*($AD40-$Q$11)*($T$12-$T$11)/($Q$12-$Q$11),1))))))</f>
        <v>0.86</v>
      </c>
    </row>
    <row r="41" spans="1:31" ht="12.75">
      <c r="A41" t="s">
        <v>14</v>
      </c>
      <c r="B41" t="s">
        <v>24</v>
      </c>
      <c r="C41">
        <v>300</v>
      </c>
      <c r="D41">
        <f t="shared" si="12"/>
        <v>300</v>
      </c>
      <c r="E41">
        <f t="shared" si="0"/>
        <v>1500</v>
      </c>
      <c r="F41">
        <f t="shared" si="0"/>
        <v>1000</v>
      </c>
      <c r="G41">
        <f t="shared" si="0"/>
        <v>0.2</v>
      </c>
      <c r="H41" t="str">
        <f t="shared" si="0"/>
        <v>Y</v>
      </c>
      <c r="I41">
        <f t="shared" si="13"/>
        <v>300</v>
      </c>
      <c r="J41" s="1">
        <f t="shared" si="14"/>
        <v>1360</v>
      </c>
      <c r="K41" s="1">
        <f t="shared" si="15"/>
        <v>1660</v>
      </c>
      <c r="L41" s="1">
        <f t="shared" si="16"/>
        <v>1960</v>
      </c>
      <c r="M41" s="1">
        <f t="shared" si="17"/>
        <v>2442.0650018474184</v>
      </c>
      <c r="N41" s="1">
        <f t="shared" si="2"/>
        <v>2442.0650018474184</v>
      </c>
      <c r="O41" s="1">
        <f t="shared" si="3"/>
      </c>
      <c r="P41" s="2">
        <f t="shared" si="18"/>
        <v>0.3</v>
      </c>
      <c r="Q41" s="2">
        <f>IF($M41&lt;$Q$7,"error",IF($M41&lt;$Q$8,$R$7*$T$7+$S$7*($M41-$Q$7)*($T$8-$T$7)/($Q$8-$Q$7),IF($M41&lt;$Q$9,$R$8*$T$8+$S$8*($M41-$Q$8)*($T$9-$T$8)/($Q$9-$Q$8),IF($M41&lt;$Q$10,$R$9*$T$9+$S$9*($M41-$Q$9)*($T$10-$T$9)/($Q$10-$Q$9),IF($M41&lt;$Q$11,$R$10*$T$10+$S$10*($M41-$Q$10)*($T$11-$T$10)/($Q$11-$Q$10),IF($M41&lt;$Q$12,$R$11*$T$11+$S$11*($M41-$Q$11)*($T$12-$T$11)/($Q$12-$Q$11),1))))))</f>
        <v>0.39754546541702157</v>
      </c>
      <c r="R41" s="2">
        <f t="shared" si="19"/>
        <v>1</v>
      </c>
      <c r="S41" s="2">
        <f t="shared" si="20"/>
        <v>0.42852727925021294</v>
      </c>
      <c r="T41" s="2">
        <f t="shared" si="21"/>
        <v>288.2</v>
      </c>
      <c r="U41">
        <f t="shared" si="4"/>
        <v>0</v>
      </c>
      <c r="V41">
        <f t="shared" si="5"/>
        <v>0</v>
      </c>
      <c r="W41">
        <f t="shared" si="6"/>
        <v>0</v>
      </c>
      <c r="X41">
        <f t="shared" si="7"/>
        <v>0</v>
      </c>
      <c r="Y41">
        <f t="shared" si="8"/>
        <v>0</v>
      </c>
      <c r="Z41">
        <f t="shared" si="9"/>
        <v>0</v>
      </c>
      <c r="AA41">
        <f t="shared" si="10"/>
        <v>0.42852727925021294</v>
      </c>
      <c r="AB41">
        <f t="shared" si="11"/>
        <v>288.2</v>
      </c>
      <c r="AD41">
        <f t="shared" si="22"/>
        <v>7800</v>
      </c>
      <c r="AE41" s="2">
        <f>IF($AD41&lt;$Q$7,"error",IF($AD41&lt;$Q$8,$R$7*$T$7+$S$7*($AD41-$Q$7)*($T$8-$T$7)/($Q$8-$Q$7),IF($AD41&lt;$Q$9,$R$8*$T$8+$S$8*($AD41-$Q$8)*($T$9-$T$8)/($Q$9-$Q$8),IF($AD41&lt;$Q$10,$R$9*$T$9+$S$9*($AD41-$Q$9)*($T$10-$T$9)/($Q$10-$Q$9),IF($AD41&lt;$Q$11,$R$10*$T$10+$S$10*($AD41-$Q$10)*($T$11-$T$10)/($Q$11-$Q$10),IF($AD41&lt;$Q$12,$R$11*$T$11+$S$11*($AD41-$Q$11)*($T$12-$T$11)/($Q$12-$Q$11),1))))))</f>
        <v>0.875</v>
      </c>
    </row>
    <row r="42" spans="1:31" ht="12.75">
      <c r="A42" t="s">
        <v>14</v>
      </c>
      <c r="B42" t="s">
        <v>24</v>
      </c>
      <c r="C42">
        <v>600</v>
      </c>
      <c r="D42">
        <f t="shared" si="12"/>
        <v>300</v>
      </c>
      <c r="E42">
        <f t="shared" si="0"/>
        <v>1500</v>
      </c>
      <c r="F42">
        <f t="shared" si="0"/>
        <v>1000</v>
      </c>
      <c r="G42">
        <f t="shared" si="0"/>
        <v>0.2</v>
      </c>
      <c r="H42" t="str">
        <f t="shared" si="0"/>
        <v>Y</v>
      </c>
      <c r="I42">
        <f t="shared" si="13"/>
        <v>600</v>
      </c>
      <c r="J42" s="1">
        <f t="shared" si="14"/>
        <v>1420</v>
      </c>
      <c r="K42" s="1">
        <f t="shared" si="15"/>
        <v>1720</v>
      </c>
      <c r="L42" s="1">
        <f t="shared" si="16"/>
        <v>2320</v>
      </c>
      <c r="M42" s="1">
        <f t="shared" si="17"/>
        <v>4398.870554336997</v>
      </c>
      <c r="N42" s="1">
        <f t="shared" si="2"/>
        <v>4398.870554336997</v>
      </c>
      <c r="O42" s="1">
        <f t="shared" si="3"/>
      </c>
      <c r="P42" s="2">
        <f t="shared" si="18"/>
        <v>0.3</v>
      </c>
      <c r="Q42" s="2">
        <f>IF($M42&lt;$Q$7,"error",IF($M42&lt;$Q$8,$R$7*$T$7+$S$7*($M42-$Q$7)*($T$8-$T$7)/($Q$8-$Q$7),IF($M42&lt;$Q$9,$R$8*$T$8+$S$8*($M42-$Q$8)*($T$9-$T$8)/($Q$9-$Q$8),IF($M42&lt;$Q$10,$R$9*$T$9+$S$9*($M42-$Q$9)*($T$10-$T$9)/($Q$10-$Q$9),IF($M42&lt;$Q$11,$R$10*$T$10+$S$10*($M42-$Q$10)*($T$11-$T$10)/($Q$11-$Q$10),IF($M42&lt;$Q$12,$R$11*$T$11+$S$11*($M42-$Q$11)*($T$12-$T$11)/($Q$12-$Q$11),1))))))</f>
        <v>0.7049435277168498</v>
      </c>
      <c r="R42" s="2">
        <f t="shared" si="19"/>
        <v>1</v>
      </c>
      <c r="S42" s="2">
        <f t="shared" si="20"/>
        <v>0.6129661166301098</v>
      </c>
      <c r="T42" s="2">
        <f t="shared" si="21"/>
        <v>304.4</v>
      </c>
      <c r="U42">
        <f t="shared" si="4"/>
        <v>0</v>
      </c>
      <c r="V42">
        <f t="shared" si="5"/>
        <v>0</v>
      </c>
      <c r="W42">
        <f t="shared" si="6"/>
        <v>0</v>
      </c>
      <c r="X42">
        <f t="shared" si="7"/>
        <v>0</v>
      </c>
      <c r="Y42">
        <f t="shared" si="8"/>
        <v>0</v>
      </c>
      <c r="Z42">
        <f t="shared" si="9"/>
        <v>0</v>
      </c>
      <c r="AA42">
        <f t="shared" si="10"/>
        <v>0.6129661166301098</v>
      </c>
      <c r="AB42">
        <f t="shared" si="11"/>
        <v>304.4</v>
      </c>
      <c r="AD42">
        <f t="shared" si="22"/>
        <v>8100</v>
      </c>
      <c r="AE42" s="2">
        <f>IF($AD42&lt;$Q$7,"error",IF($AD42&lt;$Q$8,$R$7*$T$7+$S$7*($AD42-$Q$7)*($T$8-$T$7)/($Q$8-$Q$7),IF($AD42&lt;$Q$9,$R$8*$T$8+$S$8*($AD42-$Q$8)*($T$9-$T$8)/($Q$9-$Q$8),IF($AD42&lt;$Q$10,$R$9*$T$9+$S$9*($AD42-$Q$9)*($T$10-$T$9)/($Q$10-$Q$9),IF($AD42&lt;$Q$11,$R$10*$T$10+$S$10*($AD42-$Q$10)*($T$11-$T$10)/($Q$11-$Q$10),IF($AD42&lt;$Q$12,$R$11*$T$11+$S$11*($AD42-$Q$11)*($T$12-$T$11)/($Q$12-$Q$11),1))))))</f>
        <v>0.89</v>
      </c>
    </row>
    <row r="43" spans="1:31" ht="12.75">
      <c r="A43" t="s">
        <v>14</v>
      </c>
      <c r="B43" t="s">
        <v>24</v>
      </c>
      <c r="C43">
        <v>1200</v>
      </c>
      <c r="D43">
        <f t="shared" si="12"/>
        <v>300</v>
      </c>
      <c r="E43">
        <f t="shared" si="0"/>
        <v>1500</v>
      </c>
      <c r="F43">
        <f t="shared" si="0"/>
        <v>1000</v>
      </c>
      <c r="G43">
        <f t="shared" si="0"/>
        <v>0.2</v>
      </c>
      <c r="H43" t="str">
        <f t="shared" si="0"/>
        <v>Y</v>
      </c>
      <c r="I43">
        <f t="shared" si="13"/>
        <v>1200</v>
      </c>
      <c r="J43" s="1">
        <f t="shared" si="14"/>
        <v>1540</v>
      </c>
      <c r="K43" s="1">
        <f t="shared" si="15"/>
        <v>1840</v>
      </c>
      <c r="L43" s="1">
        <f t="shared" si="16"/>
        <v>3040</v>
      </c>
      <c r="M43" s="1">
        <f t="shared" si="17"/>
        <v>7380.7515738193715</v>
      </c>
      <c r="N43" s="1">
        <f t="shared" si="2"/>
        <v>7380.7515738193715</v>
      </c>
      <c r="O43" s="1">
        <f t="shared" si="3"/>
      </c>
      <c r="P43" s="2">
        <f t="shared" si="18"/>
        <v>0.3</v>
      </c>
      <c r="Q43" s="2">
        <f>IF($M43&lt;$Q$7,"error",IF($M43&lt;$Q$8,$R$7*$T$7+$S$7*($M43-$Q$7)*($T$8-$T$7)/($Q$8-$Q$7),IF($M43&lt;$Q$9,$R$8*$T$8+$S$8*($M43-$Q$8)*($T$9-$T$8)/($Q$9-$Q$8),IF($M43&lt;$Q$10,$R$9*$T$9+$S$9*($M43-$Q$9)*($T$10-$T$9)/($Q$10-$Q$9),IF($M43&lt;$Q$11,$R$10*$T$10+$S$10*($M43-$Q$10)*($T$11-$T$10)/($Q$11-$Q$10),IF($M43&lt;$Q$12,$R$11*$T$11+$S$11*($M43-$Q$11)*($T$12-$T$11)/($Q$12-$Q$11),1))))))</f>
        <v>0.8540375786909686</v>
      </c>
      <c r="R43" s="2">
        <f t="shared" si="19"/>
        <v>1</v>
      </c>
      <c r="S43" s="2">
        <f t="shared" si="20"/>
        <v>0.7024225472145811</v>
      </c>
      <c r="T43" s="2">
        <f t="shared" si="21"/>
        <v>336.8</v>
      </c>
      <c r="U43">
        <f t="shared" si="4"/>
        <v>0</v>
      </c>
      <c r="V43">
        <f t="shared" si="5"/>
        <v>0</v>
      </c>
      <c r="W43">
        <f t="shared" si="6"/>
        <v>0</v>
      </c>
      <c r="X43">
        <f t="shared" si="7"/>
        <v>0</v>
      </c>
      <c r="Y43">
        <f t="shared" si="8"/>
        <v>0</v>
      </c>
      <c r="Z43">
        <f t="shared" si="9"/>
        <v>0</v>
      </c>
      <c r="AA43">
        <f t="shared" si="10"/>
        <v>0.7024225472145811</v>
      </c>
      <c r="AB43">
        <f t="shared" si="11"/>
        <v>336.8</v>
      </c>
      <c r="AD43">
        <f t="shared" si="22"/>
        <v>8400</v>
      </c>
      <c r="AE43" s="2">
        <f>IF($AD43&lt;$Q$7,"error",IF($AD43&lt;$Q$8,$R$7*$T$7+$S$7*($AD43-$Q$7)*($T$8-$T$7)/($Q$8-$Q$7),IF($AD43&lt;$Q$9,$R$8*$T$8+$S$8*($AD43-$Q$8)*($T$9-$T$8)/($Q$9-$Q$8),IF($AD43&lt;$Q$10,$R$9*$T$9+$S$9*($AD43-$Q$9)*($T$10-$T$9)/($Q$10-$Q$9),IF($AD43&lt;$Q$11,$R$10*$T$10+$S$10*($AD43-$Q$10)*($T$11-$T$10)/($Q$11-$Q$10),IF($AD43&lt;$Q$12,$R$11*$T$11+$S$11*($AD43-$Q$11)*($T$12-$T$11)/($Q$12-$Q$11),1))))))</f>
        <v>0.9027027027027027</v>
      </c>
    </row>
    <row r="44" spans="1:31" ht="12.75">
      <c r="A44" t="s">
        <v>14</v>
      </c>
      <c r="B44" t="s">
        <v>24</v>
      </c>
      <c r="C44">
        <v>3000</v>
      </c>
      <c r="D44">
        <f t="shared" si="12"/>
        <v>300</v>
      </c>
      <c r="E44">
        <f t="shared" si="0"/>
        <v>1500</v>
      </c>
      <c r="F44">
        <f t="shared" si="0"/>
        <v>1000</v>
      </c>
      <c r="G44">
        <f t="shared" si="0"/>
        <v>0.2</v>
      </c>
      <c r="H44" t="str">
        <f t="shared" si="0"/>
        <v>Y</v>
      </c>
      <c r="I44">
        <f t="shared" si="13"/>
        <v>3000</v>
      </c>
      <c r="J44" s="1">
        <f t="shared" si="14"/>
        <v>1900</v>
      </c>
      <c r="K44" s="1">
        <f t="shared" si="15"/>
        <v>2200</v>
      </c>
      <c r="L44" s="1">
        <f t="shared" si="16"/>
        <v>5200</v>
      </c>
      <c r="M44" s="1">
        <f t="shared" si="17"/>
        <v>12644.958598779742</v>
      </c>
      <c r="N44" s="1">
        <f t="shared" si="2"/>
        <v>12644.958598779742</v>
      </c>
      <c r="O44" s="1">
        <f t="shared" si="3"/>
      </c>
      <c r="P44" s="2">
        <f t="shared" si="18"/>
        <v>0.3</v>
      </c>
      <c r="Q44" s="2">
        <f>IF($M44&lt;$Q$7,"error",IF($M44&lt;$Q$8,$R$7*$T$7+$S$7*($M44-$Q$7)*($T$8-$T$7)/($Q$8-$Q$7),IF($M44&lt;$Q$9,$R$8*$T$8+$S$8*($M44-$Q$8)*($T$9-$T$8)/($Q$9-$Q$8),IF($M44&lt;$Q$10,$R$9*$T$9+$S$9*($M44-$Q$9)*($T$10-$T$9)/($Q$10-$Q$9),IF($M44&lt;$Q$11,$R$10*$T$10+$S$10*($M44-$Q$10)*($T$11-$T$10)/($Q$11-$Q$10),IF($M44&lt;$Q$12,$R$11*$T$11+$S$11*($M44-$Q$11)*($T$12-$T$11)/($Q$12-$Q$11),1))))))</f>
        <v>1</v>
      </c>
      <c r="R44" s="2">
        <f t="shared" si="19"/>
        <v>1</v>
      </c>
      <c r="S44" s="2">
        <f t="shared" si="20"/>
        <v>0.7899999999999999</v>
      </c>
      <c r="T44" s="2">
        <f t="shared" si="21"/>
        <v>434</v>
      </c>
      <c r="U44">
        <f t="shared" si="4"/>
        <v>0</v>
      </c>
      <c r="V44">
        <f t="shared" si="5"/>
        <v>0</v>
      </c>
      <c r="W44">
        <f t="shared" si="6"/>
        <v>0</v>
      </c>
      <c r="X44">
        <f t="shared" si="7"/>
        <v>0</v>
      </c>
      <c r="Y44">
        <f t="shared" si="8"/>
        <v>0</v>
      </c>
      <c r="Z44">
        <f t="shared" si="9"/>
        <v>0</v>
      </c>
      <c r="AA44">
        <f t="shared" si="10"/>
        <v>0.7899999999999999</v>
      </c>
      <c r="AB44">
        <f t="shared" si="11"/>
        <v>434</v>
      </c>
      <c r="AD44">
        <f t="shared" si="22"/>
        <v>8700</v>
      </c>
      <c r="AE44" s="2">
        <f>IF($AD44&lt;$Q$7,"error",IF($AD44&lt;$Q$8,$R$7*$T$7+$S$7*($AD44-$Q$7)*($T$8-$T$7)/($Q$8-$Q$7),IF($AD44&lt;$Q$9,$R$8*$T$8+$S$8*($AD44-$Q$8)*($T$9-$T$8)/($Q$9-$Q$8),IF($AD44&lt;$Q$10,$R$9*$T$9+$S$9*($AD44-$Q$9)*($T$10-$T$9)/($Q$10-$Q$9),IF($AD44&lt;$Q$11,$R$10*$T$10+$S$10*($AD44-$Q$10)*($T$11-$T$10)/($Q$11-$Q$10),IF($AD44&lt;$Q$12,$R$11*$T$11+$S$11*($AD44-$Q$11)*($T$12-$T$11)/($Q$12-$Q$11),1))))))</f>
        <v>0.9108108108108108</v>
      </c>
    </row>
    <row r="45" spans="1:31" ht="12.75">
      <c r="A45" t="s">
        <v>14</v>
      </c>
      <c r="B45" t="s">
        <v>24</v>
      </c>
      <c r="C45">
        <v>10000</v>
      </c>
      <c r="D45">
        <f t="shared" si="12"/>
        <v>300</v>
      </c>
      <c r="E45">
        <f t="shared" si="0"/>
        <v>1500</v>
      </c>
      <c r="F45">
        <f t="shared" si="0"/>
        <v>1000</v>
      </c>
      <c r="G45">
        <f t="shared" si="0"/>
        <v>0.2</v>
      </c>
      <c r="H45" t="str">
        <f t="shared" si="0"/>
        <v>Y</v>
      </c>
      <c r="I45">
        <f t="shared" si="13"/>
        <v>10000</v>
      </c>
      <c r="J45" s="1">
        <f t="shared" si="14"/>
        <v>3300</v>
      </c>
      <c r="K45" s="1">
        <f t="shared" si="15"/>
        <v>3600</v>
      </c>
      <c r="L45" s="1">
        <f t="shared" si="16"/>
        <v>13600</v>
      </c>
      <c r="M45" s="1">
        <f t="shared" si="17"/>
        <v>19538.29842501515</v>
      </c>
      <c r="N45" s="1">
        <f t="shared" si="2"/>
        <v>19538.29842501515</v>
      </c>
      <c r="O45" s="1">
        <f t="shared" si="3"/>
      </c>
      <c r="P45" s="2">
        <f t="shared" si="18"/>
        <v>0.3</v>
      </c>
      <c r="Q45" s="2">
        <f>IF($M45&lt;$Q$7,"error",IF($M45&lt;$Q$8,$R$7*$T$7+$S$7*($M45-$Q$7)*($T$8-$T$7)/($Q$8-$Q$7),IF($M45&lt;$Q$9,$R$8*$T$8+$S$8*($M45-$Q$8)*($T$9-$T$8)/($Q$9-$Q$8),IF($M45&lt;$Q$10,$R$9*$T$9+$S$9*($M45-$Q$9)*($T$10-$T$9)/($Q$10-$Q$9),IF($M45&lt;$Q$11,$R$10*$T$10+$S$10*($M45-$Q$10)*($T$11-$T$10)/($Q$11-$Q$10),IF($M45&lt;$Q$12,$R$11*$T$11+$S$11*($M45-$Q$11)*($T$12-$T$11)/($Q$12-$Q$11),1))))))</f>
        <v>1</v>
      </c>
      <c r="R45" s="2">
        <f t="shared" si="19"/>
        <v>1</v>
      </c>
      <c r="S45" s="2">
        <f t="shared" si="20"/>
        <v>0.7899999999999999</v>
      </c>
      <c r="T45" s="2">
        <f t="shared" si="21"/>
        <v>812</v>
      </c>
      <c r="U45">
        <f t="shared" si="4"/>
        <v>0</v>
      </c>
      <c r="V45">
        <f t="shared" si="5"/>
        <v>0</v>
      </c>
      <c r="W45">
        <f t="shared" si="6"/>
        <v>0</v>
      </c>
      <c r="X45">
        <f t="shared" si="7"/>
        <v>0</v>
      </c>
      <c r="Y45">
        <f t="shared" si="8"/>
        <v>0</v>
      </c>
      <c r="Z45">
        <f t="shared" si="9"/>
        <v>0</v>
      </c>
      <c r="AA45">
        <f t="shared" si="10"/>
        <v>0.7899999999999999</v>
      </c>
      <c r="AB45">
        <f t="shared" si="11"/>
        <v>812</v>
      </c>
      <c r="AD45">
        <f t="shared" si="22"/>
        <v>9000</v>
      </c>
      <c r="AE45" s="2">
        <f>IF($AD45&lt;$Q$7,"error",IF($AD45&lt;$Q$8,$R$7*$T$7+$S$7*($AD45-$Q$7)*($T$8-$T$7)/($Q$8-$Q$7),IF($AD45&lt;$Q$9,$R$8*$T$8+$S$8*($AD45-$Q$8)*($T$9-$T$8)/($Q$9-$Q$8),IF($AD45&lt;$Q$10,$R$9*$T$9+$S$9*($AD45-$Q$9)*($T$10-$T$9)/($Q$10-$Q$9),IF($AD45&lt;$Q$11,$R$10*$T$10+$S$10*($AD45-$Q$10)*($T$11-$T$10)/($Q$11-$Q$10),IF($AD45&lt;$Q$12,$R$11*$T$11+$S$11*($AD45-$Q$11)*($T$12-$T$11)/($Q$12-$Q$11),1))))))</f>
        <v>0.918918918918919</v>
      </c>
    </row>
    <row r="46" spans="1:31" ht="12.75">
      <c r="A46" t="s">
        <v>14</v>
      </c>
      <c r="B46" t="s">
        <v>24</v>
      </c>
      <c r="C46">
        <v>30000</v>
      </c>
      <c r="D46">
        <f t="shared" si="12"/>
        <v>300</v>
      </c>
      <c r="E46">
        <f t="shared" si="0"/>
        <v>1500</v>
      </c>
      <c r="F46">
        <f t="shared" si="0"/>
        <v>1000</v>
      </c>
      <c r="G46">
        <f t="shared" si="0"/>
        <v>0.2</v>
      </c>
      <c r="H46" t="str">
        <f t="shared" si="0"/>
        <v>Y</v>
      </c>
      <c r="I46">
        <f t="shared" si="13"/>
        <v>30000</v>
      </c>
      <c r="J46" s="1">
        <f t="shared" si="14"/>
        <v>7300</v>
      </c>
      <c r="K46" s="1">
        <f t="shared" si="15"/>
        <v>7600</v>
      </c>
      <c r="L46" s="1">
        <f t="shared" si="16"/>
        <v>37600</v>
      </c>
      <c r="M46" s="1">
        <f t="shared" si="17"/>
        <v>23503.180305622387</v>
      </c>
      <c r="N46" s="1">
        <f t="shared" si="2"/>
        <v>23503.180305622387</v>
      </c>
      <c r="O46" s="1">
        <f t="shared" si="3"/>
      </c>
      <c r="P46" s="2">
        <f t="shared" si="18"/>
        <v>0.3</v>
      </c>
      <c r="Q46" s="2">
        <f>IF($M46&lt;$Q$7,"error",IF($M46&lt;$Q$8,$R$7*$T$7+$S$7*($M46-$Q$7)*($T$8-$T$7)/($Q$8-$Q$7),IF($M46&lt;$Q$9,$R$8*$T$8+$S$8*($M46-$Q$8)*($T$9-$T$8)/($Q$9-$Q$8),IF($M46&lt;$Q$10,$R$9*$T$9+$S$9*($M46-$Q$9)*($T$10-$T$9)/($Q$10-$Q$9),IF($M46&lt;$Q$11,$R$10*$T$10+$S$10*($M46-$Q$10)*($T$11-$T$10)/($Q$11-$Q$10),IF($M46&lt;$Q$12,$R$11*$T$11+$S$11*($M46-$Q$11)*($T$12-$T$11)/($Q$12-$Q$11),1))))))</f>
        <v>1</v>
      </c>
      <c r="R46" s="2">
        <f t="shared" si="19"/>
        <v>1</v>
      </c>
      <c r="S46" s="2">
        <f t="shared" si="20"/>
        <v>0.7899999999999999</v>
      </c>
      <c r="T46" s="2">
        <f t="shared" si="21"/>
        <v>1892</v>
      </c>
      <c r="U46">
        <f t="shared" si="4"/>
        <v>0</v>
      </c>
      <c r="V46">
        <f t="shared" si="5"/>
        <v>0</v>
      </c>
      <c r="W46">
        <f t="shared" si="6"/>
        <v>0</v>
      </c>
      <c r="X46">
        <f t="shared" si="7"/>
        <v>0</v>
      </c>
      <c r="Y46">
        <f t="shared" si="8"/>
        <v>0</v>
      </c>
      <c r="Z46">
        <f t="shared" si="9"/>
        <v>0</v>
      </c>
      <c r="AA46">
        <f t="shared" si="10"/>
        <v>0.7899999999999999</v>
      </c>
      <c r="AB46">
        <f t="shared" si="11"/>
        <v>1892</v>
      </c>
      <c r="AD46">
        <f t="shared" si="22"/>
        <v>9300</v>
      </c>
      <c r="AE46" s="2">
        <f>IF($AD46&lt;$Q$7,"error",IF($AD46&lt;$Q$8,$R$7*$T$7+$S$7*($AD46-$Q$7)*($T$8-$T$7)/($Q$8-$Q$7),IF($AD46&lt;$Q$9,$R$8*$T$8+$S$8*($AD46-$Q$8)*($T$9-$T$8)/($Q$9-$Q$8),IF($AD46&lt;$Q$10,$R$9*$T$9+$S$9*($AD46-$Q$9)*($T$10-$T$9)/($Q$10-$Q$9),IF($AD46&lt;$Q$11,$R$10*$T$10+$S$10*($AD46-$Q$10)*($T$11-$T$10)/($Q$11-$Q$10),IF($AD46&lt;$Q$12,$R$11*$T$11+$S$11*($AD46-$Q$11)*($T$12-$T$11)/($Q$12-$Q$11),1))))))</f>
        <v>0.927027027027027</v>
      </c>
    </row>
    <row r="47" spans="1:31" ht="12.75">
      <c r="A47" t="s">
        <v>29</v>
      </c>
      <c r="B47" t="s">
        <v>15</v>
      </c>
      <c r="C47">
        <v>30</v>
      </c>
      <c r="D47">
        <f t="shared" si="12"/>
        <v>1000</v>
      </c>
      <c r="E47">
        <f t="shared" si="0"/>
        <v>300</v>
      </c>
      <c r="F47">
        <f t="shared" si="0"/>
        <v>0</v>
      </c>
      <c r="G47">
        <f t="shared" si="0"/>
        <v>0.12</v>
      </c>
      <c r="H47" t="str">
        <f t="shared" si="0"/>
        <v>Y</v>
      </c>
      <c r="I47">
        <f t="shared" si="13"/>
        <v>30</v>
      </c>
      <c r="J47" s="1">
        <f t="shared" si="14"/>
        <v>1003.6</v>
      </c>
      <c r="K47" s="1">
        <f t="shared" si="15"/>
        <v>2003.6</v>
      </c>
      <c r="L47" s="1">
        <f t="shared" si="16"/>
        <v>2033.6</v>
      </c>
      <c r="M47" s="1">
        <f t="shared" si="17"/>
        <v>43.69445331807973</v>
      </c>
      <c r="N47" s="1">
        <f t="shared" si="2"/>
        <v>43.69445331807973</v>
      </c>
      <c r="O47" s="1">
        <f t="shared" si="3"/>
      </c>
      <c r="P47" s="2">
        <f t="shared" si="18"/>
        <v>0.6</v>
      </c>
      <c r="Q47" s="2">
        <f>IF($M47&lt;$Q$7,"error",IF($M47&lt;$Q$8,$R$7*$T$7+$S$7*($M47-$Q$7)*($T$8-$T$7)/($Q$8-$Q$7),IF($M47&lt;$Q$9,$R$8*$T$8+$S$8*($M47-$Q$8)*($T$9-$T$8)/($Q$9-$Q$8),IF($M47&lt;$Q$10,$R$9*$T$9+$S$9*($M47-$Q$9)*($T$10-$T$9)/($Q$10-$Q$9),IF($M47&lt;$Q$11,$R$10*$T$10+$S$10*($M47-$Q$10)*($T$11-$T$10)/($Q$11-$Q$10),IF($M47&lt;$Q$12,$R$11*$T$11+$S$11*($M47-$Q$11)*($T$12-$T$11)/($Q$12-$Q$11),1))))))</f>
        <v>0.007113050540152514</v>
      </c>
      <c r="R47" s="2">
        <f t="shared" si="19"/>
        <v>1</v>
      </c>
      <c r="S47" s="2">
        <f t="shared" si="20"/>
        <v>0.28426783032409153</v>
      </c>
      <c r="T47" s="2">
        <f t="shared" si="21"/>
        <v>341.212</v>
      </c>
      <c r="U47">
        <f t="shared" si="4"/>
        <v>0.28426783032409153</v>
      </c>
      <c r="V47">
        <f t="shared" si="5"/>
        <v>341.212</v>
      </c>
      <c r="W47">
        <f t="shared" si="6"/>
        <v>0</v>
      </c>
      <c r="X47">
        <f t="shared" si="7"/>
        <v>0</v>
      </c>
      <c r="Y47">
        <f t="shared" si="8"/>
        <v>0</v>
      </c>
      <c r="Z47">
        <f t="shared" si="9"/>
        <v>0</v>
      </c>
      <c r="AA47">
        <f t="shared" si="10"/>
        <v>0</v>
      </c>
      <c r="AB47">
        <f t="shared" si="11"/>
        <v>0</v>
      </c>
      <c r="AD47">
        <f t="shared" si="22"/>
        <v>9600</v>
      </c>
      <c r="AE47" s="2">
        <f>IF($AD47&lt;$Q$7,"error",IF($AD47&lt;$Q$8,$R$7*$T$7+$S$7*($AD47-$Q$7)*($T$8-$T$7)/($Q$8-$Q$7),IF($AD47&lt;$Q$9,$R$8*$T$8+$S$8*($AD47-$Q$8)*($T$9-$T$8)/($Q$9-$Q$8),IF($AD47&lt;$Q$10,$R$9*$T$9+$S$9*($AD47-$Q$9)*($T$10-$T$9)/($Q$10-$Q$9),IF($AD47&lt;$Q$11,$R$10*$T$10+$S$10*($AD47-$Q$10)*($T$11-$T$10)/($Q$11-$Q$10),IF($AD47&lt;$Q$12,$R$11*$T$11+$S$11*($AD47-$Q$11)*($T$12-$T$11)/($Q$12-$Q$11),1))))))</f>
        <v>0.9351351351351351</v>
      </c>
    </row>
    <row r="48" spans="1:31" ht="12.75">
      <c r="A48" t="s">
        <v>29</v>
      </c>
      <c r="B48" t="s">
        <v>15</v>
      </c>
      <c r="C48">
        <v>100</v>
      </c>
      <c r="D48">
        <f t="shared" si="12"/>
        <v>1000</v>
      </c>
      <c r="E48">
        <f aca="true" t="shared" si="23" ref="E48:H79">IF($B48=$D$7,E$7,IF($B48=$D$8,E$8,IF($B48=$D$9,E$9,IF($B48=$D$10,E$10,"error"))))</f>
        <v>300</v>
      </c>
      <c r="F48">
        <f t="shared" si="23"/>
        <v>0</v>
      </c>
      <c r="G48">
        <f t="shared" si="23"/>
        <v>0.12</v>
      </c>
      <c r="H48" t="str">
        <f t="shared" si="23"/>
        <v>Y</v>
      </c>
      <c r="I48">
        <f t="shared" si="13"/>
        <v>100</v>
      </c>
      <c r="J48" s="1">
        <f t="shared" si="14"/>
        <v>1012</v>
      </c>
      <c r="K48" s="1">
        <f t="shared" si="15"/>
        <v>2012</v>
      </c>
      <c r="L48" s="1">
        <f t="shared" si="16"/>
        <v>2112</v>
      </c>
      <c r="M48" s="1">
        <f t="shared" si="17"/>
        <v>142.60797400317568</v>
      </c>
      <c r="N48" s="1">
        <f t="shared" si="2"/>
        <v>142.60797400317568</v>
      </c>
      <c r="O48" s="1">
        <f t="shared" si="3"/>
      </c>
      <c r="P48" s="2">
        <f t="shared" si="18"/>
        <v>0.6</v>
      </c>
      <c r="Q48" s="2">
        <f>IF($M48&lt;$Q$7,"error",IF($M48&lt;$Q$8,$R$7*$T$7+$S$7*($M48-$Q$7)*($T$8-$T$7)/($Q$8-$Q$7),IF($M48&lt;$Q$9,$R$8*$T$8+$S$8*($M48-$Q$8)*($T$9-$T$8)/($Q$9-$Q$8),IF($M48&lt;$Q$10,$R$9*$T$9+$S$9*($M48-$Q$9)*($T$10-$T$9)/($Q$10-$Q$9),IF($M48&lt;$Q$11,$R$10*$T$10+$S$10*($M48-$Q$10)*($T$11-$T$10)/($Q$11-$Q$10),IF($M48&lt;$Q$12,$R$11*$T$11+$S$11*($M48-$Q$11)*($T$12-$T$11)/($Q$12-$Q$11),1))))))</f>
        <v>0.02321525158191232</v>
      </c>
      <c r="R48" s="2">
        <f t="shared" si="19"/>
        <v>1</v>
      </c>
      <c r="S48" s="2">
        <f t="shared" si="20"/>
        <v>0.2939291509491474</v>
      </c>
      <c r="T48" s="2">
        <f t="shared" si="21"/>
        <v>344.04</v>
      </c>
      <c r="U48">
        <f t="shared" si="4"/>
        <v>0.2939291509491474</v>
      </c>
      <c r="V48">
        <f t="shared" si="5"/>
        <v>344.04</v>
      </c>
      <c r="W48">
        <f t="shared" si="6"/>
        <v>0</v>
      </c>
      <c r="X48">
        <f t="shared" si="7"/>
        <v>0</v>
      </c>
      <c r="Y48">
        <f t="shared" si="8"/>
        <v>0</v>
      </c>
      <c r="Z48">
        <f t="shared" si="9"/>
        <v>0</v>
      </c>
      <c r="AA48">
        <f t="shared" si="10"/>
        <v>0</v>
      </c>
      <c r="AB48">
        <f t="shared" si="11"/>
        <v>0</v>
      </c>
      <c r="AD48">
        <f t="shared" si="22"/>
        <v>9900</v>
      </c>
      <c r="AE48" s="2">
        <f>IF($AD48&lt;$Q$7,"error",IF($AD48&lt;$Q$8,$R$7*$T$7+$S$7*($AD48-$Q$7)*($T$8-$T$7)/($Q$8-$Q$7),IF($AD48&lt;$Q$9,$R$8*$T$8+$S$8*($AD48-$Q$8)*($T$9-$T$8)/($Q$9-$Q$8),IF($AD48&lt;$Q$10,$R$9*$T$9+$S$9*($AD48-$Q$9)*($T$10-$T$9)/($Q$10-$Q$9),IF($AD48&lt;$Q$11,$R$10*$T$10+$S$10*($AD48-$Q$10)*($T$11-$T$10)/($Q$11-$Q$10),IF($AD48&lt;$Q$12,$R$11*$T$11+$S$11*($AD48-$Q$11)*($T$12-$T$11)/($Q$12-$Q$11),1))))))</f>
        <v>0.9432432432432433</v>
      </c>
    </row>
    <row r="49" spans="1:31" ht="12.75">
      <c r="A49" t="s">
        <v>29</v>
      </c>
      <c r="B49" t="s">
        <v>15</v>
      </c>
      <c r="C49">
        <v>300</v>
      </c>
      <c r="D49">
        <f t="shared" si="12"/>
        <v>1000</v>
      </c>
      <c r="E49">
        <f t="shared" si="23"/>
        <v>300</v>
      </c>
      <c r="F49">
        <f t="shared" si="23"/>
        <v>0</v>
      </c>
      <c r="G49">
        <f t="shared" si="23"/>
        <v>0.12</v>
      </c>
      <c r="H49" t="str">
        <f t="shared" si="23"/>
        <v>Y</v>
      </c>
      <c r="I49">
        <f t="shared" si="13"/>
        <v>300</v>
      </c>
      <c r="J49" s="1">
        <f t="shared" si="14"/>
        <v>1036</v>
      </c>
      <c r="K49" s="1">
        <f t="shared" si="15"/>
        <v>2036</v>
      </c>
      <c r="L49" s="1">
        <f t="shared" si="16"/>
        <v>2336</v>
      </c>
      <c r="M49" s="1">
        <f t="shared" si="17"/>
        <v>404.1117208564506</v>
      </c>
      <c r="N49" s="1">
        <f t="shared" si="2"/>
        <v>404.1117208564506</v>
      </c>
      <c r="O49" s="1">
        <f t="shared" si="3"/>
      </c>
      <c r="P49" s="2">
        <f t="shared" si="18"/>
        <v>0.6</v>
      </c>
      <c r="Q49" s="2">
        <f>IF($M49&lt;$Q$7,"error",IF($M49&lt;$Q$8,$R$7*$T$7+$S$7*($M49-$Q$7)*($T$8-$T$7)/($Q$8-$Q$7),IF($M49&lt;$Q$9,$R$8*$T$8+$S$8*($M49-$Q$8)*($T$9-$T$8)/($Q$9-$Q$8),IF($M49&lt;$Q$10,$R$9*$T$9+$S$9*($M49-$Q$9)*($T$10-$T$9)/($Q$10-$Q$9),IF($M49&lt;$Q$11,$R$10*$T$10+$S$10*($M49-$Q$10)*($T$11-$T$10)/($Q$11-$Q$10),IF($M49&lt;$Q$12,$R$11*$T$11+$S$11*($M49-$Q$11)*($T$12-$T$11)/($Q$12-$Q$11),1))))))</f>
        <v>0.06578562897663148</v>
      </c>
      <c r="R49" s="2">
        <f t="shared" si="19"/>
        <v>1</v>
      </c>
      <c r="S49" s="2">
        <f t="shared" si="20"/>
        <v>0.31947137738597886</v>
      </c>
      <c r="T49" s="2">
        <f t="shared" si="21"/>
        <v>352.12</v>
      </c>
      <c r="U49">
        <f t="shared" si="4"/>
        <v>0.31947137738597886</v>
      </c>
      <c r="V49">
        <f t="shared" si="5"/>
        <v>352.12</v>
      </c>
      <c r="W49">
        <f t="shared" si="6"/>
        <v>0</v>
      </c>
      <c r="X49">
        <f t="shared" si="7"/>
        <v>0</v>
      </c>
      <c r="Y49">
        <f t="shared" si="8"/>
        <v>0</v>
      </c>
      <c r="Z49">
        <f t="shared" si="9"/>
        <v>0</v>
      </c>
      <c r="AA49">
        <f t="shared" si="10"/>
        <v>0</v>
      </c>
      <c r="AB49">
        <f t="shared" si="11"/>
        <v>0</v>
      </c>
      <c r="AD49">
        <f t="shared" si="22"/>
        <v>10200</v>
      </c>
      <c r="AE49" s="2">
        <f>IF($AD49&lt;$Q$7,"error",IF($AD49&lt;$Q$8,$R$7*$T$7+$S$7*($AD49-$Q$7)*($T$8-$T$7)/($Q$8-$Q$7),IF($AD49&lt;$Q$9,$R$8*$T$8+$S$8*($AD49-$Q$8)*($T$9-$T$8)/($Q$9-$Q$8),IF($AD49&lt;$Q$10,$R$9*$T$9+$S$9*($AD49-$Q$9)*($T$10-$T$9)/($Q$10-$Q$9),IF($AD49&lt;$Q$11,$R$10*$T$10+$S$10*($AD49-$Q$10)*($T$11-$T$10)/($Q$11-$Q$10),IF($AD49&lt;$Q$12,$R$11*$T$11+$S$11*($AD49-$Q$11)*($T$12-$T$11)/($Q$12-$Q$11),1))))))</f>
        <v>0.9513513513513514</v>
      </c>
    </row>
    <row r="50" spans="1:31" ht="12.75">
      <c r="A50" t="s">
        <v>29</v>
      </c>
      <c r="B50" t="s">
        <v>15</v>
      </c>
      <c r="C50">
        <v>600</v>
      </c>
      <c r="D50">
        <f t="shared" si="12"/>
        <v>1000</v>
      </c>
      <c r="E50">
        <f t="shared" si="23"/>
        <v>300</v>
      </c>
      <c r="F50">
        <f t="shared" si="23"/>
        <v>0</v>
      </c>
      <c r="G50">
        <f t="shared" si="23"/>
        <v>0.12</v>
      </c>
      <c r="H50" t="str">
        <f t="shared" si="23"/>
        <v>Y</v>
      </c>
      <c r="I50">
        <f t="shared" si="13"/>
        <v>600</v>
      </c>
      <c r="J50" s="1">
        <f t="shared" si="14"/>
        <v>1072</v>
      </c>
      <c r="K50" s="1">
        <f t="shared" si="15"/>
        <v>2072</v>
      </c>
      <c r="L50" s="1">
        <f t="shared" si="16"/>
        <v>2672</v>
      </c>
      <c r="M50" s="1">
        <f t="shared" si="17"/>
        <v>747.6800179548585</v>
      </c>
      <c r="N50" s="1">
        <f t="shared" si="2"/>
        <v>747.6800179548585</v>
      </c>
      <c r="O50" s="1">
        <f t="shared" si="3"/>
      </c>
      <c r="P50" s="2">
        <f t="shared" si="18"/>
        <v>0.6</v>
      </c>
      <c r="Q50" s="2">
        <f>IF($M50&lt;$Q$7,"error",IF($M50&lt;$Q$8,$R$7*$T$7+$S$7*($M50-$Q$7)*($T$8-$T$7)/($Q$8-$Q$7),IF($M50&lt;$Q$9,$R$8*$T$8+$S$8*($M50-$Q$8)*($T$9-$T$8)/($Q$9-$Q$8),IF($M50&lt;$Q$10,$R$9*$T$9+$S$9*($M50-$Q$9)*($T$10-$T$9)/($Q$10-$Q$9),IF($M50&lt;$Q$11,$R$10*$T$10+$S$10*($M50-$Q$10)*($T$11-$T$10)/($Q$11-$Q$10),IF($M50&lt;$Q$12,$R$11*$T$11+$S$11*($M50-$Q$11)*($T$12-$T$11)/($Q$12-$Q$11),1))))))</f>
        <v>0.12171535176009324</v>
      </c>
      <c r="R50" s="2">
        <f t="shared" si="19"/>
        <v>1</v>
      </c>
      <c r="S50" s="2">
        <f t="shared" si="20"/>
        <v>0.3530292110560559</v>
      </c>
      <c r="T50" s="2">
        <f t="shared" si="21"/>
        <v>364.24</v>
      </c>
      <c r="U50">
        <f t="shared" si="4"/>
        <v>0.3530292110560559</v>
      </c>
      <c r="V50">
        <f t="shared" si="5"/>
        <v>364.24</v>
      </c>
      <c r="W50">
        <f t="shared" si="6"/>
        <v>0</v>
      </c>
      <c r="X50">
        <f t="shared" si="7"/>
        <v>0</v>
      </c>
      <c r="Y50">
        <f t="shared" si="8"/>
        <v>0</v>
      </c>
      <c r="Z50">
        <f t="shared" si="9"/>
        <v>0</v>
      </c>
      <c r="AA50">
        <f t="shared" si="10"/>
        <v>0</v>
      </c>
      <c r="AB50">
        <f t="shared" si="11"/>
        <v>0</v>
      </c>
      <c r="AD50">
        <f t="shared" si="22"/>
        <v>10500</v>
      </c>
      <c r="AE50" s="2">
        <f>IF($AD50&lt;$Q$7,"error",IF($AD50&lt;$Q$8,$R$7*$T$7+$S$7*($AD50-$Q$7)*($T$8-$T$7)/($Q$8-$Q$7),IF($AD50&lt;$Q$9,$R$8*$T$8+$S$8*($AD50-$Q$8)*($T$9-$T$8)/($Q$9-$Q$8),IF($AD50&lt;$Q$10,$R$9*$T$9+$S$9*($AD50-$Q$9)*($T$10-$T$9)/($Q$10-$Q$9),IF($AD50&lt;$Q$11,$R$10*$T$10+$S$10*($AD50-$Q$10)*($T$11-$T$10)/($Q$11-$Q$10),IF($AD50&lt;$Q$12,$R$11*$T$11+$S$11*($AD50-$Q$11)*($T$12-$T$11)/($Q$12-$Q$11),1))))))</f>
        <v>0.9594594594594594</v>
      </c>
    </row>
    <row r="51" spans="1:31" ht="12.75">
      <c r="A51" t="s">
        <v>29</v>
      </c>
      <c r="B51" t="s">
        <v>15</v>
      </c>
      <c r="C51">
        <v>1200</v>
      </c>
      <c r="D51">
        <f t="shared" si="12"/>
        <v>1000</v>
      </c>
      <c r="E51">
        <f t="shared" si="23"/>
        <v>300</v>
      </c>
      <c r="F51">
        <f t="shared" si="23"/>
        <v>0</v>
      </c>
      <c r="G51">
        <f t="shared" si="23"/>
        <v>0.12</v>
      </c>
      <c r="H51" t="str">
        <f t="shared" si="23"/>
        <v>Y</v>
      </c>
      <c r="I51">
        <f t="shared" si="13"/>
        <v>1200</v>
      </c>
      <c r="J51" s="1">
        <f t="shared" si="14"/>
        <v>1144</v>
      </c>
      <c r="K51" s="1">
        <f t="shared" si="15"/>
        <v>2144</v>
      </c>
      <c r="L51" s="1">
        <f t="shared" si="16"/>
        <v>3344</v>
      </c>
      <c r="M51" s="1">
        <f t="shared" si="17"/>
        <v>1306.8136889208647</v>
      </c>
      <c r="N51" s="1">
        <f t="shared" si="2"/>
        <v>1306.8136889208647</v>
      </c>
      <c r="O51" s="1">
        <f t="shared" si="3"/>
      </c>
      <c r="P51" s="2">
        <f t="shared" si="18"/>
        <v>0.6</v>
      </c>
      <c r="Q51" s="2">
        <f>IF($M51&lt;$Q$7,"error",IF($M51&lt;$Q$8,$R$7*$T$7+$S$7*($M51-$Q$7)*($T$8-$T$7)/($Q$8-$Q$7),IF($M51&lt;$Q$9,$R$8*$T$8+$S$8*($M51-$Q$8)*($T$9-$T$8)/($Q$9-$Q$8),IF($M51&lt;$Q$10,$R$9*$T$9+$S$9*($M51-$Q$9)*($T$10-$T$9)/($Q$10-$Q$9),IF($M51&lt;$Q$11,$R$10*$T$10+$S$10*($M51-$Q$10)*($T$11-$T$10)/($Q$11-$Q$10),IF($M51&lt;$Q$12,$R$11*$T$11+$S$11*($M51-$Q$11)*($T$12-$T$11)/($Q$12-$Q$11),1))))))</f>
        <v>0.21273711214990818</v>
      </c>
      <c r="R51" s="2">
        <f t="shared" si="19"/>
        <v>1</v>
      </c>
      <c r="S51" s="2">
        <f t="shared" si="20"/>
        <v>0.4076422672899449</v>
      </c>
      <c r="T51" s="2">
        <f t="shared" si="21"/>
        <v>388.48</v>
      </c>
      <c r="U51">
        <f t="shared" si="4"/>
        <v>0.4076422672899449</v>
      </c>
      <c r="V51">
        <f t="shared" si="5"/>
        <v>388.48</v>
      </c>
      <c r="W51">
        <f t="shared" si="6"/>
        <v>0</v>
      </c>
      <c r="X51">
        <f t="shared" si="7"/>
        <v>0</v>
      </c>
      <c r="Y51">
        <f t="shared" si="8"/>
        <v>0</v>
      </c>
      <c r="Z51">
        <f t="shared" si="9"/>
        <v>0</v>
      </c>
      <c r="AA51">
        <f t="shared" si="10"/>
        <v>0</v>
      </c>
      <c r="AB51">
        <f t="shared" si="11"/>
        <v>0</v>
      </c>
      <c r="AD51">
        <f t="shared" si="22"/>
        <v>10800</v>
      </c>
      <c r="AE51" s="2">
        <f>IF($AD51&lt;$Q$7,"error",IF($AD51&lt;$Q$8,$R$7*$T$7+$S$7*($AD51-$Q$7)*($T$8-$T$7)/($Q$8-$Q$7),IF($AD51&lt;$Q$9,$R$8*$T$8+$S$8*($AD51-$Q$8)*($T$9-$T$8)/($Q$9-$Q$8),IF($AD51&lt;$Q$10,$R$9*$T$9+$S$9*($AD51-$Q$9)*($T$10-$T$9)/($Q$10-$Q$9),IF($AD51&lt;$Q$11,$R$10*$T$10+$S$10*($AD51-$Q$10)*($T$11-$T$10)/($Q$11-$Q$10),IF($AD51&lt;$Q$12,$R$11*$T$11+$S$11*($AD51-$Q$11)*($T$12-$T$11)/($Q$12-$Q$11),1))))))</f>
        <v>0.9675675675675676</v>
      </c>
    </row>
    <row r="52" spans="1:31" ht="12.75">
      <c r="A52" t="s">
        <v>29</v>
      </c>
      <c r="B52" t="s">
        <v>15</v>
      </c>
      <c r="C52">
        <v>3000</v>
      </c>
      <c r="D52">
        <f t="shared" si="12"/>
        <v>1000</v>
      </c>
      <c r="E52">
        <f t="shared" si="23"/>
        <v>300</v>
      </c>
      <c r="F52">
        <f t="shared" si="23"/>
        <v>0</v>
      </c>
      <c r="G52">
        <f t="shared" si="23"/>
        <v>0.12</v>
      </c>
      <c r="H52" t="str">
        <f t="shared" si="23"/>
        <v>Y</v>
      </c>
      <c r="I52">
        <f t="shared" si="13"/>
        <v>3000</v>
      </c>
      <c r="J52" s="1">
        <f t="shared" si="14"/>
        <v>1360</v>
      </c>
      <c r="K52" s="1">
        <f t="shared" si="15"/>
        <v>2360</v>
      </c>
      <c r="L52" s="1">
        <f t="shared" si="16"/>
        <v>5360</v>
      </c>
      <c r="M52" s="1">
        <f t="shared" si="17"/>
        <v>2411.6889267728643</v>
      </c>
      <c r="N52" s="1">
        <f t="shared" si="2"/>
        <v>2411.6889267728643</v>
      </c>
      <c r="O52" s="1">
        <f t="shared" si="3"/>
      </c>
      <c r="P52" s="2">
        <f t="shared" si="18"/>
        <v>0.6</v>
      </c>
      <c r="Q52" s="2">
        <f>IF($M52&lt;$Q$7,"error",IF($M52&lt;$Q$8,$R$7*$T$7+$S$7*($M52-$Q$7)*($T$8-$T$7)/($Q$8-$Q$7),IF($M52&lt;$Q$9,$R$8*$T$8+$S$8*($M52-$Q$8)*($T$9-$T$8)/($Q$9-$Q$8),IF($M52&lt;$Q$10,$R$9*$T$9+$S$9*($M52-$Q$9)*($T$10-$T$9)/($Q$10-$Q$9),IF($M52&lt;$Q$11,$R$10*$T$10+$S$10*($M52-$Q$10)*($T$11-$T$10)/($Q$11-$Q$10),IF($M52&lt;$Q$12,$R$11*$T$11+$S$11*($M52-$Q$11)*($T$12-$T$11)/($Q$12-$Q$11),1))))))</f>
        <v>0.3926005229630244</v>
      </c>
      <c r="R52" s="2">
        <f t="shared" si="19"/>
        <v>1</v>
      </c>
      <c r="S52" s="2">
        <f t="shared" si="20"/>
        <v>0.5155603137778146</v>
      </c>
      <c r="T52" s="2">
        <f t="shared" si="21"/>
        <v>461.2</v>
      </c>
      <c r="U52">
        <f t="shared" si="4"/>
        <v>0.5155603137778146</v>
      </c>
      <c r="V52">
        <f t="shared" si="5"/>
        <v>461.2</v>
      </c>
      <c r="W52">
        <f t="shared" si="6"/>
        <v>0</v>
      </c>
      <c r="X52">
        <f t="shared" si="7"/>
        <v>0</v>
      </c>
      <c r="Y52">
        <f t="shared" si="8"/>
        <v>0</v>
      </c>
      <c r="Z52">
        <f t="shared" si="9"/>
        <v>0</v>
      </c>
      <c r="AA52">
        <f t="shared" si="10"/>
        <v>0</v>
      </c>
      <c r="AB52">
        <f t="shared" si="11"/>
        <v>0</v>
      </c>
      <c r="AD52">
        <f t="shared" si="22"/>
        <v>11100</v>
      </c>
      <c r="AE52" s="2">
        <f>IF($AD52&lt;$Q$7,"error",IF($AD52&lt;$Q$8,$R$7*$T$7+$S$7*($AD52-$Q$7)*($T$8-$T$7)/($Q$8-$Q$7),IF($AD52&lt;$Q$9,$R$8*$T$8+$S$8*($AD52-$Q$8)*($T$9-$T$8)/($Q$9-$Q$8),IF($AD52&lt;$Q$10,$R$9*$T$9+$S$9*($AD52-$Q$9)*($T$10-$T$9)/($Q$10-$Q$9),IF($AD52&lt;$Q$11,$R$10*$T$10+$S$10*($AD52-$Q$10)*($T$11-$T$10)/($Q$11-$Q$10),IF($AD52&lt;$Q$12,$R$11*$T$11+$S$11*($AD52-$Q$11)*($T$12-$T$11)/($Q$12-$Q$11),1))))))</f>
        <v>0.9756756756756757</v>
      </c>
    </row>
    <row r="53" spans="1:31" ht="12.75">
      <c r="A53" t="s">
        <v>29</v>
      </c>
      <c r="B53" t="s">
        <v>15</v>
      </c>
      <c r="C53">
        <v>10000</v>
      </c>
      <c r="D53">
        <f t="shared" si="12"/>
        <v>1000</v>
      </c>
      <c r="E53">
        <f t="shared" si="23"/>
        <v>300</v>
      </c>
      <c r="F53">
        <f t="shared" si="23"/>
        <v>0</v>
      </c>
      <c r="G53">
        <f t="shared" si="23"/>
        <v>0.12</v>
      </c>
      <c r="H53" t="str">
        <f t="shared" si="23"/>
        <v>Y</v>
      </c>
      <c r="I53">
        <f t="shared" si="13"/>
        <v>10000</v>
      </c>
      <c r="J53" s="1">
        <f t="shared" si="14"/>
        <v>2200</v>
      </c>
      <c r="K53" s="1">
        <f t="shared" si="15"/>
        <v>3200</v>
      </c>
      <c r="L53" s="1">
        <f t="shared" si="16"/>
        <v>13200</v>
      </c>
      <c r="M53" s="1">
        <f t="shared" si="17"/>
        <v>4166.174098172734</v>
      </c>
      <c r="N53" s="1">
        <f t="shared" si="2"/>
        <v>4166.174098172734</v>
      </c>
      <c r="O53" s="1">
        <f t="shared" si="3"/>
      </c>
      <c r="P53" s="2">
        <f t="shared" si="18"/>
        <v>0.6</v>
      </c>
      <c r="Q53" s="2">
        <f>IF($M53&lt;$Q$7,"error",IF($M53&lt;$Q$8,$R$7*$T$7+$S$7*($M53-$Q$7)*($T$8-$T$7)/($Q$8-$Q$7),IF($M53&lt;$Q$9,$R$8*$T$8+$S$8*($M53-$Q$8)*($T$9-$T$8)/($Q$9-$Q$8),IF($M53&lt;$Q$10,$R$9*$T$9+$S$9*($M53-$Q$9)*($T$10-$T$9)/($Q$10-$Q$9),IF($M53&lt;$Q$11,$R$10*$T$10+$S$10*($M53-$Q$10)*($T$11-$T$10)/($Q$11-$Q$10),IF($M53&lt;$Q$12,$R$11*$T$11+$S$11*($M53-$Q$11)*($T$12-$T$11)/($Q$12-$Q$11),1))))))</f>
        <v>0.6782143880746311</v>
      </c>
      <c r="R53" s="2">
        <f t="shared" si="19"/>
        <v>1</v>
      </c>
      <c r="S53" s="2">
        <f t="shared" si="20"/>
        <v>0.6869286328447787</v>
      </c>
      <c r="T53" s="2">
        <f t="shared" si="21"/>
        <v>744</v>
      </c>
      <c r="U53">
        <f t="shared" si="4"/>
        <v>0.6869286328447787</v>
      </c>
      <c r="V53">
        <f t="shared" si="5"/>
        <v>744</v>
      </c>
      <c r="W53">
        <f t="shared" si="6"/>
        <v>0</v>
      </c>
      <c r="X53">
        <f t="shared" si="7"/>
        <v>0</v>
      </c>
      <c r="Y53">
        <f t="shared" si="8"/>
        <v>0</v>
      </c>
      <c r="Z53">
        <f t="shared" si="9"/>
        <v>0</v>
      </c>
      <c r="AA53">
        <f t="shared" si="10"/>
        <v>0</v>
      </c>
      <c r="AB53">
        <f t="shared" si="11"/>
        <v>0</v>
      </c>
      <c r="AD53">
        <f t="shared" si="22"/>
        <v>11400</v>
      </c>
      <c r="AE53" s="2">
        <f>IF($AD53&lt;$Q$7,"error",IF($AD53&lt;$Q$8,$R$7*$T$7+$S$7*($AD53-$Q$7)*($T$8-$T$7)/($Q$8-$Q$7),IF($AD53&lt;$Q$9,$R$8*$T$8+$S$8*($AD53-$Q$8)*($T$9-$T$8)/($Q$9-$Q$8),IF($AD53&lt;$Q$10,$R$9*$T$9+$S$9*($AD53-$Q$9)*($T$10-$T$9)/($Q$10-$Q$9),IF($AD53&lt;$Q$11,$R$10*$T$10+$S$10*($AD53-$Q$10)*($T$11-$T$10)/($Q$11-$Q$10),IF($AD53&lt;$Q$12,$R$11*$T$11+$S$11*($AD53-$Q$11)*($T$12-$T$11)/($Q$12-$Q$11),1))))))</f>
        <v>0.9837837837837838</v>
      </c>
    </row>
    <row r="54" spans="1:31" ht="12.75">
      <c r="A54" t="s">
        <v>29</v>
      </c>
      <c r="B54" t="s">
        <v>15</v>
      </c>
      <c r="C54">
        <v>30000</v>
      </c>
      <c r="D54">
        <f t="shared" si="12"/>
        <v>1000</v>
      </c>
      <c r="E54">
        <f t="shared" si="23"/>
        <v>300</v>
      </c>
      <c r="F54">
        <f t="shared" si="23"/>
        <v>0</v>
      </c>
      <c r="G54">
        <f t="shared" si="23"/>
        <v>0.12</v>
      </c>
      <c r="H54" t="str">
        <f t="shared" si="23"/>
        <v>Y</v>
      </c>
      <c r="I54">
        <f t="shared" si="13"/>
        <v>30000</v>
      </c>
      <c r="J54" s="1">
        <f t="shared" si="14"/>
        <v>4600</v>
      </c>
      <c r="K54" s="1">
        <f t="shared" si="15"/>
        <v>5600</v>
      </c>
      <c r="L54" s="1">
        <f t="shared" si="16"/>
        <v>35600</v>
      </c>
      <c r="M54" s="1">
        <f t="shared" si="17"/>
        <v>5437.762377943631</v>
      </c>
      <c r="N54" s="1">
        <f t="shared" si="2"/>
        <v>5437.762377943631</v>
      </c>
      <c r="O54" s="1">
        <f t="shared" si="3"/>
      </c>
      <c r="P54" s="2">
        <f t="shared" si="18"/>
        <v>0.6</v>
      </c>
      <c r="Q54" s="2">
        <f>IF($M54&lt;$Q$7,"error",IF($M54&lt;$Q$8,$R$7*$T$7+$S$7*($M54-$Q$7)*($T$8-$T$7)/($Q$8-$Q$7),IF($M54&lt;$Q$9,$R$8*$T$8+$S$8*($M54-$Q$8)*($T$9-$T$8)/($Q$9-$Q$8),IF($M54&lt;$Q$10,$R$9*$T$9+$S$9*($M54-$Q$9)*($T$10-$T$9)/($Q$10-$Q$9),IF($M54&lt;$Q$11,$R$10*$T$10+$S$10*($M54-$Q$10)*($T$11-$T$10)/($Q$11-$Q$10),IF($M54&lt;$Q$12,$R$11*$T$11+$S$11*($M54-$Q$11)*($T$12-$T$11)/($Q$12-$Q$11),1))))))</f>
        <v>0.7568881188971815</v>
      </c>
      <c r="R54" s="2">
        <f t="shared" si="19"/>
        <v>1</v>
      </c>
      <c r="S54" s="2">
        <f t="shared" si="20"/>
        <v>0.734132871338309</v>
      </c>
      <c r="T54" s="2">
        <f t="shared" si="21"/>
        <v>1552</v>
      </c>
      <c r="U54">
        <f t="shared" si="4"/>
        <v>0.734132871338309</v>
      </c>
      <c r="V54">
        <f t="shared" si="5"/>
        <v>1552</v>
      </c>
      <c r="W54">
        <f t="shared" si="6"/>
        <v>0</v>
      </c>
      <c r="X54">
        <f t="shared" si="7"/>
        <v>0</v>
      </c>
      <c r="Y54">
        <f t="shared" si="8"/>
        <v>0</v>
      </c>
      <c r="Z54">
        <f t="shared" si="9"/>
        <v>0</v>
      </c>
      <c r="AA54">
        <f t="shared" si="10"/>
        <v>0</v>
      </c>
      <c r="AB54">
        <f t="shared" si="11"/>
        <v>0</v>
      </c>
      <c r="AD54">
        <f t="shared" si="22"/>
        <v>11700</v>
      </c>
      <c r="AE54" s="2">
        <f>IF($AD54&lt;$Q$7,"error",IF($AD54&lt;$Q$8,$R$7*$T$7+$S$7*($AD54-$Q$7)*($T$8-$T$7)/($Q$8-$Q$7),IF($AD54&lt;$Q$9,$R$8*$T$8+$S$8*($AD54-$Q$8)*($T$9-$T$8)/($Q$9-$Q$8),IF($AD54&lt;$Q$10,$R$9*$T$9+$S$9*($AD54-$Q$9)*($T$10-$T$9)/($Q$10-$Q$9),IF($AD54&lt;$Q$11,$R$10*$T$10+$S$10*($AD54-$Q$10)*($T$11-$T$10)/($Q$11-$Q$10),IF($AD54&lt;$Q$12,$R$11*$T$11+$S$11*($AD54-$Q$11)*($T$12-$T$11)/($Q$12-$Q$11),1))))))</f>
        <v>0.9918918918918919</v>
      </c>
    </row>
    <row r="55" spans="1:31" ht="12.75">
      <c r="A55" t="s">
        <v>29</v>
      </c>
      <c r="B55" t="s">
        <v>22</v>
      </c>
      <c r="C55">
        <v>30</v>
      </c>
      <c r="D55">
        <f t="shared" si="12"/>
        <v>1000</v>
      </c>
      <c r="E55">
        <f t="shared" si="23"/>
        <v>450</v>
      </c>
      <c r="F55">
        <f t="shared" si="23"/>
        <v>0</v>
      </c>
      <c r="G55">
        <f t="shared" si="23"/>
        <v>0.13</v>
      </c>
      <c r="H55" t="str">
        <f t="shared" si="23"/>
        <v>Y</v>
      </c>
      <c r="I55">
        <f t="shared" si="13"/>
        <v>30</v>
      </c>
      <c r="J55" s="1">
        <f t="shared" si="14"/>
        <v>1003.9</v>
      </c>
      <c r="K55" s="1">
        <f t="shared" si="15"/>
        <v>2003.9</v>
      </c>
      <c r="L55" s="1">
        <f t="shared" si="16"/>
        <v>2033.9</v>
      </c>
      <c r="M55" s="1">
        <f t="shared" si="17"/>
        <v>65.53194040225993</v>
      </c>
      <c r="N55" s="1">
        <f t="shared" si="2"/>
        <v>65.53194040225993</v>
      </c>
      <c r="O55" s="1">
        <f t="shared" si="3"/>
      </c>
      <c r="P55" s="2">
        <f t="shared" si="18"/>
        <v>0.6</v>
      </c>
      <c r="Q55" s="2">
        <f>IF($M55&lt;$Q$7,"error",IF($M55&lt;$Q$8,$R$7*$T$7+$S$7*($M55-$Q$7)*($T$8-$T$7)/($Q$8-$Q$7),IF($M55&lt;$Q$9,$R$8*$T$8+$S$8*($M55-$Q$8)*($T$9-$T$8)/($Q$9-$Q$8),IF($M55&lt;$Q$10,$R$9*$T$9+$S$9*($M55-$Q$9)*($T$10-$T$9)/($Q$10-$Q$9),IF($M55&lt;$Q$11,$R$10*$T$10+$S$10*($M55-$Q$10)*($T$11-$T$10)/($Q$11-$Q$10),IF($M55&lt;$Q$12,$R$11*$T$11+$S$11*($M55-$Q$11)*($T$12-$T$11)/($Q$12-$Q$11),1))))))</f>
        <v>0.010667990298042315</v>
      </c>
      <c r="R55" s="2">
        <f t="shared" si="19"/>
        <v>1</v>
      </c>
      <c r="S55" s="2">
        <f t="shared" si="20"/>
        <v>0.28640079417882536</v>
      </c>
      <c r="T55" s="2">
        <f t="shared" si="21"/>
        <v>341.263</v>
      </c>
      <c r="U55">
        <f t="shared" si="4"/>
        <v>0</v>
      </c>
      <c r="V55">
        <f t="shared" si="5"/>
        <v>0</v>
      </c>
      <c r="W55">
        <f t="shared" si="6"/>
        <v>0.28640079417882536</v>
      </c>
      <c r="X55">
        <f t="shared" si="7"/>
        <v>341.263</v>
      </c>
      <c r="Y55">
        <f t="shared" si="8"/>
        <v>0</v>
      </c>
      <c r="Z55">
        <f t="shared" si="9"/>
        <v>0</v>
      </c>
      <c r="AA55">
        <f t="shared" si="10"/>
        <v>0</v>
      </c>
      <c r="AB55">
        <f t="shared" si="11"/>
        <v>0</v>
      </c>
      <c r="AD55">
        <f t="shared" si="22"/>
        <v>12000</v>
      </c>
      <c r="AE55" s="2">
        <f>IF($AD55&lt;$Q$7,"error",IF($AD55&lt;$Q$8,$R$7*$T$7+$S$7*($AD55-$Q$7)*($T$8-$T$7)/($Q$8-$Q$7),IF($AD55&lt;$Q$9,$R$8*$T$8+$S$8*($AD55-$Q$8)*($T$9-$T$8)/($Q$9-$Q$8),IF($AD55&lt;$Q$10,$R$9*$T$9+$S$9*($AD55-$Q$9)*($T$10-$T$9)/($Q$10-$Q$9),IF($AD55&lt;$Q$11,$R$10*$T$10+$S$10*($AD55-$Q$10)*($T$11-$T$10)/($Q$11-$Q$10),IF($AD55&lt;$Q$12,$R$11*$T$11+$S$11*($AD55-$Q$11)*($T$12-$T$11)/($Q$12-$Q$11),1))))))</f>
        <v>1</v>
      </c>
    </row>
    <row r="56" spans="1:28" ht="12.75">
      <c r="A56" t="s">
        <v>29</v>
      </c>
      <c r="B56" t="s">
        <v>22</v>
      </c>
      <c r="C56">
        <v>100</v>
      </c>
      <c r="D56">
        <f t="shared" si="12"/>
        <v>1000</v>
      </c>
      <c r="E56">
        <f t="shared" si="23"/>
        <v>450</v>
      </c>
      <c r="F56">
        <f t="shared" si="23"/>
        <v>0</v>
      </c>
      <c r="G56">
        <f t="shared" si="23"/>
        <v>0.13</v>
      </c>
      <c r="H56" t="str">
        <f t="shared" si="23"/>
        <v>Y</v>
      </c>
      <c r="I56">
        <f t="shared" si="13"/>
        <v>100</v>
      </c>
      <c r="J56" s="1">
        <f t="shared" si="14"/>
        <v>1013</v>
      </c>
      <c r="K56" s="1">
        <f t="shared" si="15"/>
        <v>2013</v>
      </c>
      <c r="L56" s="1">
        <f t="shared" si="16"/>
        <v>2113</v>
      </c>
      <c r="M56" s="1">
        <f t="shared" si="17"/>
        <v>213.8082306153293</v>
      </c>
      <c r="N56" s="1">
        <f t="shared" si="2"/>
        <v>213.8082306153293</v>
      </c>
      <c r="O56" s="1">
        <f t="shared" si="3"/>
      </c>
      <c r="P56" s="2">
        <f t="shared" si="18"/>
        <v>0.6</v>
      </c>
      <c r="Q56" s="2">
        <f>IF($M56&lt;$Q$7,"error",IF($M56&lt;$Q$8,$R$7*$T$7+$S$7*($M56-$Q$7)*($T$8-$T$7)/($Q$8-$Q$7),IF($M56&lt;$Q$9,$R$8*$T$8+$S$8*($M56-$Q$8)*($T$9-$T$8)/($Q$9-$Q$8),IF($M56&lt;$Q$10,$R$9*$T$9+$S$9*($M56-$Q$9)*($T$10-$T$9)/($Q$10-$Q$9),IF($M56&lt;$Q$11,$R$10*$T$10+$S$10*($M56-$Q$10)*($T$11-$T$10)/($Q$11-$Q$10),IF($M56&lt;$Q$12,$R$11*$T$11+$S$11*($M56-$Q$11)*($T$12-$T$11)/($Q$12-$Q$11),1))))))</f>
        <v>0.03480599103040244</v>
      </c>
      <c r="R56" s="2">
        <f t="shared" si="19"/>
        <v>1</v>
      </c>
      <c r="S56" s="2">
        <f t="shared" si="20"/>
        <v>0.30088359461824143</v>
      </c>
      <c r="T56" s="2">
        <f t="shared" si="21"/>
        <v>344.21</v>
      </c>
      <c r="U56">
        <f t="shared" si="4"/>
        <v>0</v>
      </c>
      <c r="V56">
        <f t="shared" si="5"/>
        <v>0</v>
      </c>
      <c r="W56">
        <f t="shared" si="6"/>
        <v>0.30088359461824143</v>
      </c>
      <c r="X56">
        <f t="shared" si="7"/>
        <v>344.21</v>
      </c>
      <c r="Y56">
        <f t="shared" si="8"/>
        <v>0</v>
      </c>
      <c r="Z56">
        <f t="shared" si="9"/>
        <v>0</v>
      </c>
      <c r="AA56">
        <f t="shared" si="10"/>
        <v>0</v>
      </c>
      <c r="AB56">
        <f t="shared" si="11"/>
        <v>0</v>
      </c>
    </row>
    <row r="57" spans="1:31" ht="12.75">
      <c r="A57" t="s">
        <v>29</v>
      </c>
      <c r="B57" t="s">
        <v>22</v>
      </c>
      <c r="C57">
        <v>300</v>
      </c>
      <c r="D57">
        <f t="shared" si="12"/>
        <v>1000</v>
      </c>
      <c r="E57">
        <f t="shared" si="23"/>
        <v>450</v>
      </c>
      <c r="F57">
        <f t="shared" si="23"/>
        <v>0</v>
      </c>
      <c r="G57">
        <f t="shared" si="23"/>
        <v>0.13</v>
      </c>
      <c r="H57" t="str">
        <f t="shared" si="23"/>
        <v>Y</v>
      </c>
      <c r="I57">
        <f t="shared" si="13"/>
        <v>300</v>
      </c>
      <c r="J57" s="1">
        <f t="shared" si="14"/>
        <v>1039</v>
      </c>
      <c r="K57" s="1">
        <f t="shared" si="15"/>
        <v>2039</v>
      </c>
      <c r="L57" s="1">
        <f t="shared" si="16"/>
        <v>2339</v>
      </c>
      <c r="M57" s="1">
        <f t="shared" si="17"/>
        <v>605.3342224028818</v>
      </c>
      <c r="N57" s="1">
        <f t="shared" si="2"/>
        <v>605.3342224028818</v>
      </c>
      <c r="O57" s="1">
        <f t="shared" si="3"/>
      </c>
      <c r="P57" s="2">
        <f t="shared" si="18"/>
        <v>0.6</v>
      </c>
      <c r="Q57" s="2">
        <f>IF($M57&lt;$Q$7,"error",IF($M57&lt;$Q$8,$R$7*$T$7+$S$7*($M57-$Q$7)*($T$8-$T$7)/($Q$8-$Q$7),IF($M57&lt;$Q$9,$R$8*$T$8+$S$8*($M57-$Q$8)*($T$9-$T$8)/($Q$9-$Q$8),IF($M57&lt;$Q$10,$R$9*$T$9+$S$9*($M57-$Q$9)*($T$10-$T$9)/($Q$10-$Q$9),IF($M57&lt;$Q$11,$R$10*$T$10+$S$10*($M57-$Q$10)*($T$11-$T$10)/($Q$11-$Q$10),IF($M57&lt;$Q$12,$R$11*$T$11+$S$11*($M57-$Q$11)*($T$12-$T$11)/($Q$12-$Q$11),1))))))</f>
        <v>0.09854278039116679</v>
      </c>
      <c r="R57" s="2">
        <f t="shared" si="19"/>
        <v>1</v>
      </c>
      <c r="S57" s="2">
        <f t="shared" si="20"/>
        <v>0.33912566823470003</v>
      </c>
      <c r="T57" s="2">
        <f t="shared" si="21"/>
        <v>352.63</v>
      </c>
      <c r="U57">
        <f t="shared" si="4"/>
        <v>0</v>
      </c>
      <c r="V57">
        <f t="shared" si="5"/>
        <v>0</v>
      </c>
      <c r="W57">
        <f t="shared" si="6"/>
        <v>0.33912566823470003</v>
      </c>
      <c r="X57">
        <f t="shared" si="7"/>
        <v>352.63</v>
      </c>
      <c r="Y57">
        <f t="shared" si="8"/>
        <v>0</v>
      </c>
      <c r="Z57">
        <f t="shared" si="9"/>
        <v>0</v>
      </c>
      <c r="AA57">
        <f t="shared" si="10"/>
        <v>0</v>
      </c>
      <c r="AB57">
        <f t="shared" si="11"/>
        <v>0</v>
      </c>
      <c r="AD57">
        <v>4200</v>
      </c>
      <c r="AE57">
        <v>0</v>
      </c>
    </row>
    <row r="58" spans="1:31" ht="12.75">
      <c r="A58" t="s">
        <v>29</v>
      </c>
      <c r="B58" t="s">
        <v>22</v>
      </c>
      <c r="C58">
        <v>600</v>
      </c>
      <c r="D58">
        <f t="shared" si="12"/>
        <v>1000</v>
      </c>
      <c r="E58">
        <f t="shared" si="23"/>
        <v>450</v>
      </c>
      <c r="F58">
        <f t="shared" si="23"/>
        <v>0</v>
      </c>
      <c r="G58">
        <f t="shared" si="23"/>
        <v>0.13</v>
      </c>
      <c r="H58" t="str">
        <f t="shared" si="23"/>
        <v>Y</v>
      </c>
      <c r="I58">
        <f t="shared" si="13"/>
        <v>600</v>
      </c>
      <c r="J58" s="1">
        <f t="shared" si="14"/>
        <v>1078</v>
      </c>
      <c r="K58" s="1">
        <f t="shared" si="15"/>
        <v>2078</v>
      </c>
      <c r="L58" s="1">
        <f t="shared" si="16"/>
        <v>2678</v>
      </c>
      <c r="M58" s="1">
        <f t="shared" si="17"/>
        <v>1118.659803750478</v>
      </c>
      <c r="N58" s="1">
        <f t="shared" si="2"/>
        <v>1118.659803750478</v>
      </c>
      <c r="O58" s="1">
        <f t="shared" si="3"/>
      </c>
      <c r="P58" s="2">
        <f t="shared" si="18"/>
        <v>0.6</v>
      </c>
      <c r="Q58" s="2">
        <f>IF($M58&lt;$Q$7,"error",IF($M58&lt;$Q$8,$R$7*$T$7+$S$7*($M58-$Q$7)*($T$8-$T$7)/($Q$8-$Q$7),IF($M58&lt;$Q$9,$R$8*$T$8+$S$8*($M58-$Q$8)*($T$9-$T$8)/($Q$9-$Q$8),IF($M58&lt;$Q$10,$R$9*$T$9+$S$9*($M58-$Q$9)*($T$10-$T$9)/($Q$10-$Q$9),IF($M58&lt;$Q$11,$R$10*$T$10+$S$10*($M58-$Q$10)*($T$11-$T$10)/($Q$11-$Q$10),IF($M58&lt;$Q$12,$R$11*$T$11+$S$11*($M58-$Q$11)*($T$12-$T$11)/($Q$12-$Q$11),1))))))</f>
        <v>0.1821074099128685</v>
      </c>
      <c r="R58" s="2">
        <f t="shared" si="19"/>
        <v>1</v>
      </c>
      <c r="S58" s="2">
        <f t="shared" si="20"/>
        <v>0.38926444594772114</v>
      </c>
      <c r="T58" s="2">
        <f t="shared" si="21"/>
        <v>365.26</v>
      </c>
      <c r="U58">
        <f t="shared" si="4"/>
        <v>0</v>
      </c>
      <c r="V58">
        <f t="shared" si="5"/>
        <v>0</v>
      </c>
      <c r="W58">
        <f t="shared" si="6"/>
        <v>0.38926444594772114</v>
      </c>
      <c r="X58">
        <f t="shared" si="7"/>
        <v>365.26</v>
      </c>
      <c r="Y58">
        <f t="shared" si="8"/>
        <v>0</v>
      </c>
      <c r="Z58">
        <f t="shared" si="9"/>
        <v>0</v>
      </c>
      <c r="AA58">
        <f t="shared" si="10"/>
        <v>0</v>
      </c>
      <c r="AB58">
        <f t="shared" si="11"/>
        <v>0</v>
      </c>
      <c r="AD58">
        <v>4200</v>
      </c>
      <c r="AE58">
        <v>1</v>
      </c>
    </row>
    <row r="59" spans="1:28" ht="12.75">
      <c r="A59" t="s">
        <v>29</v>
      </c>
      <c r="B59" t="s">
        <v>22</v>
      </c>
      <c r="C59">
        <v>1200</v>
      </c>
      <c r="D59">
        <f t="shared" si="12"/>
        <v>1000</v>
      </c>
      <c r="E59">
        <f t="shared" si="23"/>
        <v>450</v>
      </c>
      <c r="F59">
        <f t="shared" si="23"/>
        <v>0</v>
      </c>
      <c r="G59">
        <f t="shared" si="23"/>
        <v>0.13</v>
      </c>
      <c r="H59" t="str">
        <f t="shared" si="23"/>
        <v>Y</v>
      </c>
      <c r="I59">
        <f t="shared" si="13"/>
        <v>1200</v>
      </c>
      <c r="J59" s="1">
        <f t="shared" si="14"/>
        <v>1156</v>
      </c>
      <c r="K59" s="1">
        <f t="shared" si="15"/>
        <v>2156</v>
      </c>
      <c r="L59" s="1">
        <f t="shared" si="16"/>
        <v>3356</v>
      </c>
      <c r="M59" s="1">
        <f t="shared" si="17"/>
        <v>1951.4035478117016</v>
      </c>
      <c r="N59" s="1">
        <f t="shared" si="2"/>
        <v>1951.4035478117016</v>
      </c>
      <c r="O59" s="1">
        <f t="shared" si="3"/>
      </c>
      <c r="P59" s="2">
        <f t="shared" si="18"/>
        <v>0.6</v>
      </c>
      <c r="Q59" s="2">
        <f>IF($M59&lt;$Q$7,"error",IF($M59&lt;$Q$8,$R$7*$T$7+$S$7*($M59-$Q$7)*($T$8-$T$7)/($Q$8-$Q$7),IF($M59&lt;$Q$9,$R$8*$T$8+$S$8*($M59-$Q$8)*($T$9-$T$8)/($Q$9-$Q$8),IF($M59&lt;$Q$10,$R$9*$T$9+$S$9*($M59-$Q$9)*($T$10-$T$9)/($Q$10-$Q$9),IF($M59&lt;$Q$11,$R$10*$T$10+$S$10*($M59-$Q$10)*($T$11-$T$10)/($Q$11-$Q$10),IF($M59&lt;$Q$12,$R$11*$T$11+$S$11*($M59-$Q$11)*($T$12-$T$11)/($Q$12-$Q$11),1))))))</f>
        <v>0.31767034499260255</v>
      </c>
      <c r="R59" s="2">
        <f t="shared" si="19"/>
        <v>1</v>
      </c>
      <c r="S59" s="2">
        <f t="shared" si="20"/>
        <v>0.47060220699556154</v>
      </c>
      <c r="T59" s="2">
        <f t="shared" si="21"/>
        <v>390.52</v>
      </c>
      <c r="U59">
        <f t="shared" si="4"/>
        <v>0</v>
      </c>
      <c r="V59">
        <f t="shared" si="5"/>
        <v>0</v>
      </c>
      <c r="W59">
        <f t="shared" si="6"/>
        <v>0.47060220699556154</v>
      </c>
      <c r="X59">
        <f t="shared" si="7"/>
        <v>390.52</v>
      </c>
      <c r="Y59">
        <f t="shared" si="8"/>
        <v>0</v>
      </c>
      <c r="Z59">
        <f t="shared" si="9"/>
        <v>0</v>
      </c>
      <c r="AA59">
        <f t="shared" si="10"/>
        <v>0</v>
      </c>
      <c r="AB59">
        <f t="shared" si="11"/>
        <v>0</v>
      </c>
    </row>
    <row r="60" spans="1:31" ht="12.75">
      <c r="A60" t="s">
        <v>29</v>
      </c>
      <c r="B60" t="s">
        <v>22</v>
      </c>
      <c r="C60">
        <v>3000</v>
      </c>
      <c r="D60">
        <f t="shared" si="12"/>
        <v>1000</v>
      </c>
      <c r="E60">
        <f t="shared" si="23"/>
        <v>450</v>
      </c>
      <c r="F60">
        <f t="shared" si="23"/>
        <v>0</v>
      </c>
      <c r="G60">
        <f t="shared" si="23"/>
        <v>0.13</v>
      </c>
      <c r="H60" t="str">
        <f t="shared" si="23"/>
        <v>Y</v>
      </c>
      <c r="I60">
        <f t="shared" si="13"/>
        <v>3000</v>
      </c>
      <c r="J60" s="1">
        <f t="shared" si="14"/>
        <v>1390</v>
      </c>
      <c r="K60" s="1">
        <f t="shared" si="15"/>
        <v>2390</v>
      </c>
      <c r="L60" s="1">
        <f t="shared" si="16"/>
        <v>5390</v>
      </c>
      <c r="M60" s="1">
        <f t="shared" si="17"/>
        <v>3586.441403690715</v>
      </c>
      <c r="N60" s="1">
        <f t="shared" si="2"/>
        <v>3586.441403690715</v>
      </c>
      <c r="O60" s="1">
        <f t="shared" si="3"/>
      </c>
      <c r="P60" s="2">
        <f t="shared" si="18"/>
        <v>0.6</v>
      </c>
      <c r="Q60" s="2">
        <f>IF($M60&lt;$Q$7,"error",IF($M60&lt;$Q$8,$R$7*$T$7+$S$7*($M60-$Q$7)*($T$8-$T$7)/($Q$8-$Q$7),IF($M60&lt;$Q$9,$R$8*$T$8+$S$8*($M60-$Q$8)*($T$9-$T$8)/($Q$9-$Q$8),IF($M60&lt;$Q$10,$R$9*$T$9+$S$9*($M60-$Q$9)*($T$10-$T$9)/($Q$10-$Q$9),IF($M60&lt;$Q$11,$R$10*$T$10+$S$10*($M60-$Q$10)*($T$11-$T$10)/($Q$11-$Q$10),IF($M60&lt;$Q$12,$R$11*$T$11+$S$11*($M60-$Q$11)*($T$12-$T$11)/($Q$12-$Q$11),1))))))</f>
        <v>0.5838392982752326</v>
      </c>
      <c r="R60" s="2">
        <f t="shared" si="19"/>
        <v>1</v>
      </c>
      <c r="S60" s="2">
        <f t="shared" si="20"/>
        <v>0.6303035789651396</v>
      </c>
      <c r="T60" s="2">
        <f t="shared" si="21"/>
        <v>466.3</v>
      </c>
      <c r="U60">
        <f t="shared" si="4"/>
        <v>0</v>
      </c>
      <c r="V60">
        <f t="shared" si="5"/>
        <v>0</v>
      </c>
      <c r="W60">
        <f t="shared" si="6"/>
        <v>0.6303035789651396</v>
      </c>
      <c r="X60">
        <f t="shared" si="7"/>
        <v>466.3</v>
      </c>
      <c r="Y60">
        <f t="shared" si="8"/>
        <v>0</v>
      </c>
      <c r="Z60">
        <f t="shared" si="9"/>
        <v>0</v>
      </c>
      <c r="AA60">
        <f t="shared" si="10"/>
        <v>0</v>
      </c>
      <c r="AB60">
        <f t="shared" si="11"/>
        <v>0</v>
      </c>
      <c r="AD60">
        <v>8200</v>
      </c>
      <c r="AE60">
        <v>0</v>
      </c>
    </row>
    <row r="61" spans="1:31" ht="12.75">
      <c r="A61" t="s">
        <v>29</v>
      </c>
      <c r="B61" t="s">
        <v>22</v>
      </c>
      <c r="C61">
        <v>10000</v>
      </c>
      <c r="D61">
        <f t="shared" si="12"/>
        <v>1000</v>
      </c>
      <c r="E61">
        <f t="shared" si="23"/>
        <v>450</v>
      </c>
      <c r="F61">
        <f t="shared" si="23"/>
        <v>0</v>
      </c>
      <c r="G61">
        <f t="shared" si="23"/>
        <v>0.13</v>
      </c>
      <c r="H61" t="str">
        <f t="shared" si="23"/>
        <v>Y</v>
      </c>
      <c r="I61">
        <f t="shared" si="13"/>
        <v>10000</v>
      </c>
      <c r="J61" s="1">
        <f t="shared" si="14"/>
        <v>2300</v>
      </c>
      <c r="K61" s="1">
        <f t="shared" si="15"/>
        <v>3300</v>
      </c>
      <c r="L61" s="1">
        <f t="shared" si="16"/>
        <v>13300</v>
      </c>
      <c r="M61" s="1">
        <f t="shared" si="17"/>
        <v>6146.841309390756</v>
      </c>
      <c r="N61" s="1">
        <f t="shared" si="2"/>
        <v>6146.841309390756</v>
      </c>
      <c r="O61" s="1">
        <f t="shared" si="3"/>
      </c>
      <c r="P61" s="2">
        <f t="shared" si="18"/>
        <v>0.6</v>
      </c>
      <c r="Q61" s="2">
        <f>IF($M61&lt;$Q$7,"error",IF($M61&lt;$Q$8,$R$7*$T$7+$S$7*($M61-$Q$7)*($T$8-$T$7)/($Q$8-$Q$7),IF($M61&lt;$Q$9,$R$8*$T$8+$S$8*($M61-$Q$8)*($T$9-$T$8)/($Q$9-$Q$8),IF($M61&lt;$Q$10,$R$9*$T$9+$S$9*($M61-$Q$9)*($T$10-$T$9)/($Q$10-$Q$9),IF($M61&lt;$Q$11,$R$10*$T$10+$S$10*($M61-$Q$10)*($T$11-$T$10)/($Q$11-$Q$10),IF($M61&lt;$Q$12,$R$11*$T$11+$S$11*($M61-$Q$11)*($T$12-$T$11)/($Q$12-$Q$11),1))))))</f>
        <v>0.7923420654695378</v>
      </c>
      <c r="R61" s="2">
        <f t="shared" si="19"/>
        <v>1</v>
      </c>
      <c r="S61" s="2">
        <f t="shared" si="20"/>
        <v>0.7554052392817227</v>
      </c>
      <c r="T61" s="2">
        <f t="shared" si="21"/>
        <v>761</v>
      </c>
      <c r="U61">
        <f t="shared" si="4"/>
        <v>0</v>
      </c>
      <c r="V61">
        <f t="shared" si="5"/>
        <v>0</v>
      </c>
      <c r="W61">
        <f t="shared" si="6"/>
        <v>0.7554052392817227</v>
      </c>
      <c r="X61">
        <f t="shared" si="7"/>
        <v>761</v>
      </c>
      <c r="Y61">
        <f t="shared" si="8"/>
        <v>0</v>
      </c>
      <c r="Z61">
        <f t="shared" si="9"/>
        <v>0</v>
      </c>
      <c r="AA61">
        <f t="shared" si="10"/>
        <v>0</v>
      </c>
      <c r="AB61">
        <f t="shared" si="11"/>
        <v>0</v>
      </c>
      <c r="AD61">
        <v>8200</v>
      </c>
      <c r="AE61">
        <v>1</v>
      </c>
    </row>
    <row r="62" spans="1:28" ht="12.75">
      <c r="A62" t="s">
        <v>29</v>
      </c>
      <c r="B62" t="s">
        <v>22</v>
      </c>
      <c r="C62">
        <v>30000</v>
      </c>
      <c r="D62">
        <f t="shared" si="12"/>
        <v>1000</v>
      </c>
      <c r="E62">
        <f t="shared" si="23"/>
        <v>450</v>
      </c>
      <c r="F62">
        <f t="shared" si="23"/>
        <v>0</v>
      </c>
      <c r="G62">
        <f t="shared" si="23"/>
        <v>0.13</v>
      </c>
      <c r="H62" t="str">
        <f t="shared" si="23"/>
        <v>Y</v>
      </c>
      <c r="I62">
        <f t="shared" si="13"/>
        <v>30000</v>
      </c>
      <c r="J62" s="1">
        <f t="shared" si="14"/>
        <v>4900</v>
      </c>
      <c r="K62" s="1">
        <f t="shared" si="15"/>
        <v>5900</v>
      </c>
      <c r="L62" s="1">
        <f t="shared" si="16"/>
        <v>35900</v>
      </c>
      <c r="M62" s="1">
        <f t="shared" si="17"/>
        <v>7963.5116056090865</v>
      </c>
      <c r="N62" s="1">
        <f t="shared" si="2"/>
        <v>7963.5116056090865</v>
      </c>
      <c r="O62" s="1">
        <f t="shared" si="3"/>
      </c>
      <c r="P62" s="2">
        <f t="shared" si="18"/>
        <v>0.6</v>
      </c>
      <c r="Q62" s="2">
        <f>IF($M62&lt;$Q$7,"error",IF($M62&lt;$Q$8,$R$7*$T$7+$S$7*($M62-$Q$7)*($T$8-$T$7)/($Q$8-$Q$7),IF($M62&lt;$Q$9,$R$8*$T$8+$S$8*($M62-$Q$8)*($T$9-$T$8)/($Q$9-$Q$8),IF($M62&lt;$Q$10,$R$9*$T$9+$S$9*($M62-$Q$9)*($T$10-$T$9)/($Q$10-$Q$9),IF($M62&lt;$Q$11,$R$10*$T$10+$S$10*($M62-$Q$10)*($T$11-$T$10)/($Q$11-$Q$10),IF($M62&lt;$Q$12,$R$11*$T$11+$S$11*($M62-$Q$11)*($T$12-$T$11)/($Q$12-$Q$11),1))))))</f>
        <v>0.8831755802804544</v>
      </c>
      <c r="R62" s="2">
        <f t="shared" si="19"/>
        <v>1</v>
      </c>
      <c r="S62" s="2">
        <f t="shared" si="20"/>
        <v>0.8099053481682726</v>
      </c>
      <c r="T62" s="2">
        <f t="shared" si="21"/>
        <v>1603</v>
      </c>
      <c r="U62">
        <f t="shared" si="4"/>
        <v>0</v>
      </c>
      <c r="V62">
        <f t="shared" si="5"/>
        <v>0</v>
      </c>
      <c r="W62">
        <f t="shared" si="6"/>
        <v>0.8099053481682726</v>
      </c>
      <c r="X62">
        <f t="shared" si="7"/>
        <v>1603</v>
      </c>
      <c r="Y62">
        <f t="shared" si="8"/>
        <v>0</v>
      </c>
      <c r="Z62">
        <f t="shared" si="9"/>
        <v>0</v>
      </c>
      <c r="AA62">
        <f t="shared" si="10"/>
        <v>0</v>
      </c>
      <c r="AB62">
        <f t="shared" si="11"/>
        <v>0</v>
      </c>
    </row>
    <row r="63" spans="1:28" ht="12.75">
      <c r="A63" t="s">
        <v>29</v>
      </c>
      <c r="B63" t="s">
        <v>23</v>
      </c>
      <c r="C63">
        <v>30</v>
      </c>
      <c r="D63">
        <f t="shared" si="12"/>
        <v>1000</v>
      </c>
      <c r="E63">
        <f t="shared" si="23"/>
        <v>3000</v>
      </c>
      <c r="F63">
        <f t="shared" si="23"/>
        <v>25</v>
      </c>
      <c r="G63">
        <f t="shared" si="23"/>
        <v>0.3</v>
      </c>
      <c r="H63" t="str">
        <f t="shared" si="23"/>
        <v>N</v>
      </c>
      <c r="I63">
        <f t="shared" si="13"/>
        <v>30</v>
      </c>
      <c r="J63" s="1">
        <f t="shared" si="14"/>
        <v>1034</v>
      </c>
      <c r="K63" s="1">
        <f t="shared" si="15"/>
        <v>2034</v>
      </c>
      <c r="L63" s="1">
        <f t="shared" si="16"/>
        <v>2064</v>
      </c>
      <c r="M63" s="1">
        <f t="shared" si="17"/>
        <v>430.46156979267676</v>
      </c>
      <c r="N63" s="1">
        <f t="shared" si="2"/>
      </c>
      <c r="O63" s="1">
        <f t="shared" si="3"/>
        <v>430.46156979267676</v>
      </c>
      <c r="P63" s="2">
        <f t="shared" si="18"/>
        <v>0.6</v>
      </c>
      <c r="Q63" s="2">
        <f>IF($M63&lt;$Q$7,"error",IF($M63&lt;$Q$8,$R$7*$T$7+$S$7*($M63-$Q$7)*($T$8-$T$7)/($Q$8-$Q$7),IF($M63&lt;$Q$9,$R$8*$T$8+$S$8*($M63-$Q$8)*($T$9-$T$8)/($Q$9-$Q$8),IF($M63&lt;$Q$10,$R$9*$T$9+$S$9*($M63-$Q$9)*($T$10-$T$9)/($Q$10-$Q$9),IF($M63&lt;$Q$11,$R$10*$T$10+$S$10*($M63-$Q$10)*($T$11-$T$10)/($Q$11-$Q$10),IF($M63&lt;$Q$12,$R$11*$T$11+$S$11*($M63-$Q$11)*($T$12-$T$11)/($Q$12-$Q$11),1))))))</f>
        <v>0.07007513926857528</v>
      </c>
      <c r="R63" s="2">
        <f t="shared" si="19"/>
        <v>0</v>
      </c>
      <c r="S63" s="2">
        <f t="shared" si="20"/>
        <v>0.22204508356114516</v>
      </c>
      <c r="T63" s="2">
        <f t="shared" si="21"/>
        <v>346.38</v>
      </c>
      <c r="U63">
        <f t="shared" si="4"/>
        <v>0</v>
      </c>
      <c r="V63">
        <f t="shared" si="5"/>
        <v>0</v>
      </c>
      <c r="W63">
        <f t="shared" si="6"/>
        <v>0</v>
      </c>
      <c r="X63">
        <f t="shared" si="7"/>
        <v>0</v>
      </c>
      <c r="Y63">
        <f t="shared" si="8"/>
        <v>0.22204508356114516</v>
      </c>
      <c r="Z63">
        <f t="shared" si="9"/>
        <v>346.38</v>
      </c>
      <c r="AA63">
        <f t="shared" si="10"/>
        <v>0</v>
      </c>
      <c r="AB63">
        <f t="shared" si="11"/>
        <v>0</v>
      </c>
    </row>
    <row r="64" spans="1:28" ht="12.75">
      <c r="A64" t="s">
        <v>29</v>
      </c>
      <c r="B64" t="s">
        <v>23</v>
      </c>
      <c r="C64">
        <v>100</v>
      </c>
      <c r="D64">
        <f t="shared" si="12"/>
        <v>1000</v>
      </c>
      <c r="E64">
        <f t="shared" si="23"/>
        <v>3000</v>
      </c>
      <c r="F64">
        <f t="shared" si="23"/>
        <v>25</v>
      </c>
      <c r="G64">
        <f t="shared" si="23"/>
        <v>0.3</v>
      </c>
      <c r="H64" t="str">
        <f t="shared" si="23"/>
        <v>N</v>
      </c>
      <c r="I64">
        <f t="shared" si="13"/>
        <v>100</v>
      </c>
      <c r="J64" s="1">
        <f t="shared" si="14"/>
        <v>1055</v>
      </c>
      <c r="K64" s="1">
        <f t="shared" si="15"/>
        <v>2055</v>
      </c>
      <c r="L64" s="1">
        <f t="shared" si="16"/>
        <v>2155</v>
      </c>
      <c r="M64" s="1">
        <f t="shared" si="17"/>
        <v>1396.937342860886</v>
      </c>
      <c r="N64" s="1">
        <f t="shared" si="2"/>
      </c>
      <c r="O64" s="1">
        <f t="shared" si="3"/>
        <v>1396.937342860886</v>
      </c>
      <c r="P64" s="2">
        <f t="shared" si="18"/>
        <v>0.6</v>
      </c>
      <c r="Q64" s="2">
        <f>IF($M64&lt;$Q$7,"error",IF($M64&lt;$Q$8,$R$7*$T$7+$S$7*($M64-$Q$7)*($T$8-$T$7)/($Q$8-$Q$7),IF($M64&lt;$Q$9,$R$8*$T$8+$S$8*($M64-$Q$8)*($T$9-$T$8)/($Q$9-$Q$8),IF($M64&lt;$Q$10,$R$9*$T$9+$S$9*($M64-$Q$9)*($T$10-$T$9)/($Q$10-$Q$9),IF($M64&lt;$Q$11,$R$10*$T$10+$S$10*($M64-$Q$10)*($T$11-$T$10)/($Q$11-$Q$10),IF($M64&lt;$Q$12,$R$11*$T$11+$S$11*($M64-$Q$11)*($T$12-$T$11)/($Q$12-$Q$11),1))))))</f>
        <v>0.22740840465177212</v>
      </c>
      <c r="R64" s="2">
        <f t="shared" si="19"/>
        <v>0</v>
      </c>
      <c r="S64" s="2">
        <f t="shared" si="20"/>
        <v>0.3164450427910632</v>
      </c>
      <c r="T64" s="2">
        <f t="shared" si="21"/>
        <v>351.35</v>
      </c>
      <c r="U64">
        <f t="shared" si="4"/>
        <v>0</v>
      </c>
      <c r="V64">
        <f t="shared" si="5"/>
        <v>0</v>
      </c>
      <c r="W64">
        <f t="shared" si="6"/>
        <v>0</v>
      </c>
      <c r="X64">
        <f t="shared" si="7"/>
        <v>0</v>
      </c>
      <c r="Y64">
        <f t="shared" si="8"/>
        <v>0.3164450427910632</v>
      </c>
      <c r="Z64">
        <f t="shared" si="9"/>
        <v>351.35</v>
      </c>
      <c r="AA64">
        <f t="shared" si="10"/>
        <v>0</v>
      </c>
      <c r="AB64">
        <f t="shared" si="11"/>
        <v>0</v>
      </c>
    </row>
    <row r="65" spans="1:28" ht="12.75">
      <c r="A65" t="s">
        <v>29</v>
      </c>
      <c r="B65" t="s">
        <v>23</v>
      </c>
      <c r="C65">
        <v>300</v>
      </c>
      <c r="D65">
        <f t="shared" si="12"/>
        <v>1000</v>
      </c>
      <c r="E65">
        <f t="shared" si="23"/>
        <v>3000</v>
      </c>
      <c r="F65">
        <f t="shared" si="23"/>
        <v>25</v>
      </c>
      <c r="G65">
        <f t="shared" si="23"/>
        <v>0.3</v>
      </c>
      <c r="H65" t="str">
        <f t="shared" si="23"/>
        <v>N</v>
      </c>
      <c r="I65">
        <f t="shared" si="13"/>
        <v>300</v>
      </c>
      <c r="J65" s="1">
        <f t="shared" si="14"/>
        <v>1115</v>
      </c>
      <c r="K65" s="1">
        <f t="shared" si="15"/>
        <v>2115</v>
      </c>
      <c r="L65" s="1">
        <f t="shared" si="16"/>
        <v>2415</v>
      </c>
      <c r="M65" s="1">
        <f t="shared" si="17"/>
        <v>3899.7475534250643</v>
      </c>
      <c r="N65" s="1">
        <f t="shared" si="2"/>
      </c>
      <c r="O65" s="1">
        <f t="shared" si="3"/>
        <v>3899.7475534250643</v>
      </c>
      <c r="P65" s="2">
        <f t="shared" si="18"/>
        <v>0.6</v>
      </c>
      <c r="Q65" s="2">
        <f>IF($M65&lt;$Q$7,"error",IF($M65&lt;$Q$8,$R$7*$T$7+$S$7*($M65-$Q$7)*($T$8-$T$7)/($Q$8-$Q$7),IF($M65&lt;$Q$9,$R$8*$T$8+$S$8*($M65-$Q$8)*($T$9-$T$8)/($Q$9-$Q$8),IF($M65&lt;$Q$10,$R$9*$T$9+$S$9*($M65-$Q$9)*($T$10-$T$9)/($Q$10-$Q$9),IF($M65&lt;$Q$11,$R$10*$T$10+$S$10*($M65-$Q$10)*($T$11-$T$10)/($Q$11-$Q$10),IF($M65&lt;$Q$12,$R$11*$T$11+$S$11*($M65-$Q$11)*($T$12-$T$11)/($Q$12-$Q$11),1))))))</f>
        <v>0.6348426249761733</v>
      </c>
      <c r="R65" s="2">
        <f t="shared" si="19"/>
        <v>0</v>
      </c>
      <c r="S65" s="2">
        <f t="shared" si="20"/>
        <v>0.5609055749857039</v>
      </c>
      <c r="T65" s="2">
        <f t="shared" si="21"/>
        <v>365.55</v>
      </c>
      <c r="U65">
        <f t="shared" si="4"/>
        <v>0</v>
      </c>
      <c r="V65">
        <f t="shared" si="5"/>
        <v>0</v>
      </c>
      <c r="W65">
        <f t="shared" si="6"/>
        <v>0</v>
      </c>
      <c r="X65">
        <f t="shared" si="7"/>
        <v>0</v>
      </c>
      <c r="Y65">
        <f t="shared" si="8"/>
        <v>0.5609055749857039</v>
      </c>
      <c r="Z65">
        <f t="shared" si="9"/>
        <v>365.55</v>
      </c>
      <c r="AA65">
        <f t="shared" si="10"/>
        <v>0</v>
      </c>
      <c r="AB65">
        <f t="shared" si="11"/>
        <v>0</v>
      </c>
    </row>
    <row r="66" spans="1:28" ht="12.75">
      <c r="A66" t="s">
        <v>29</v>
      </c>
      <c r="B66" t="s">
        <v>23</v>
      </c>
      <c r="C66">
        <v>600</v>
      </c>
      <c r="D66">
        <f t="shared" si="12"/>
        <v>1000</v>
      </c>
      <c r="E66">
        <f t="shared" si="23"/>
        <v>3000</v>
      </c>
      <c r="F66">
        <f t="shared" si="23"/>
        <v>25</v>
      </c>
      <c r="G66">
        <f t="shared" si="23"/>
        <v>0.3</v>
      </c>
      <c r="H66" t="str">
        <f t="shared" si="23"/>
        <v>N</v>
      </c>
      <c r="I66">
        <f t="shared" si="13"/>
        <v>600</v>
      </c>
      <c r="J66" s="1">
        <f t="shared" si="14"/>
        <v>1205</v>
      </c>
      <c r="K66" s="1">
        <f t="shared" si="15"/>
        <v>2205</v>
      </c>
      <c r="L66" s="1">
        <f t="shared" si="16"/>
        <v>2805</v>
      </c>
      <c r="M66" s="1">
        <f t="shared" si="17"/>
        <v>7075.875284230003</v>
      </c>
      <c r="N66" s="1">
        <f t="shared" si="2"/>
      </c>
      <c r="O66" s="1">
        <f t="shared" si="3"/>
        <v>7075.875284230003</v>
      </c>
      <c r="P66" s="2">
        <f t="shared" si="18"/>
        <v>0.6</v>
      </c>
      <c r="Q66" s="2">
        <f>IF($M66&lt;$Q$7,"error",IF($M66&lt;$Q$8,$R$7*$T$7+$S$7*($M66-$Q$7)*($T$8-$T$7)/($Q$8-$Q$7),IF($M66&lt;$Q$9,$R$8*$T$8+$S$8*($M66-$Q$8)*($T$9-$T$8)/($Q$9-$Q$8),IF($M66&lt;$Q$10,$R$9*$T$9+$S$9*($M66-$Q$9)*($T$10-$T$9)/($Q$10-$Q$9),IF($M66&lt;$Q$11,$R$10*$T$10+$S$10*($M66-$Q$10)*($T$11-$T$10)/($Q$11-$Q$10),IF($M66&lt;$Q$12,$R$11*$T$11+$S$11*($M66-$Q$11)*($T$12-$T$11)/($Q$12-$Q$11),1))))))</f>
        <v>0.8387937642115002</v>
      </c>
      <c r="R66" s="2">
        <f t="shared" si="19"/>
        <v>0</v>
      </c>
      <c r="S66" s="2">
        <f t="shared" si="20"/>
        <v>0.6832762585269001</v>
      </c>
      <c r="T66" s="2">
        <f t="shared" si="21"/>
        <v>386.85</v>
      </c>
      <c r="U66">
        <f t="shared" si="4"/>
        <v>0</v>
      </c>
      <c r="V66">
        <f t="shared" si="5"/>
        <v>0</v>
      </c>
      <c r="W66">
        <f t="shared" si="6"/>
        <v>0</v>
      </c>
      <c r="X66">
        <f t="shared" si="7"/>
        <v>0</v>
      </c>
      <c r="Y66">
        <f t="shared" si="8"/>
        <v>0.6832762585269001</v>
      </c>
      <c r="Z66">
        <f t="shared" si="9"/>
        <v>386.85</v>
      </c>
      <c r="AA66">
        <f t="shared" si="10"/>
        <v>0</v>
      </c>
      <c r="AB66">
        <f t="shared" si="11"/>
        <v>0</v>
      </c>
    </row>
    <row r="67" spans="1:28" ht="12.75">
      <c r="A67" t="s">
        <v>29</v>
      </c>
      <c r="B67" t="s">
        <v>23</v>
      </c>
      <c r="C67">
        <v>1200</v>
      </c>
      <c r="D67">
        <f t="shared" si="12"/>
        <v>1000</v>
      </c>
      <c r="E67">
        <f t="shared" si="23"/>
        <v>3000</v>
      </c>
      <c r="F67">
        <f t="shared" si="23"/>
        <v>25</v>
      </c>
      <c r="G67">
        <f t="shared" si="23"/>
        <v>0.3</v>
      </c>
      <c r="H67" t="str">
        <f t="shared" si="23"/>
        <v>N</v>
      </c>
      <c r="I67">
        <f t="shared" si="13"/>
        <v>1200</v>
      </c>
      <c r="J67" s="1">
        <f t="shared" si="14"/>
        <v>1385</v>
      </c>
      <c r="K67" s="1">
        <f t="shared" si="15"/>
        <v>2385</v>
      </c>
      <c r="L67" s="1">
        <f t="shared" si="16"/>
        <v>3585</v>
      </c>
      <c r="M67" s="1">
        <f t="shared" si="17"/>
        <v>11982.244881511611</v>
      </c>
      <c r="N67" s="1">
        <f t="shared" si="2"/>
      </c>
      <c r="O67" s="1">
        <f t="shared" si="3"/>
        <v>11982.244881511611</v>
      </c>
      <c r="P67" s="2">
        <f t="shared" si="18"/>
        <v>0.6</v>
      </c>
      <c r="Q67" s="2">
        <f>IF($M67&lt;$Q$7,"error",IF($M67&lt;$Q$8,$R$7*$T$7+$S$7*($M67-$Q$7)*($T$8-$T$7)/($Q$8-$Q$7),IF($M67&lt;$Q$9,$R$8*$T$8+$S$8*($M67-$Q$8)*($T$9-$T$8)/($Q$9-$Q$8),IF($M67&lt;$Q$10,$R$9*$T$9+$S$9*($M67-$Q$9)*($T$10-$T$9)/($Q$10-$Q$9),IF($M67&lt;$Q$11,$R$10*$T$10+$S$10*($M67-$Q$10)*($T$11-$T$10)/($Q$11-$Q$10),IF($M67&lt;$Q$12,$R$11*$T$11+$S$11*($M67-$Q$11)*($T$12-$T$11)/($Q$12-$Q$11),1))))))</f>
        <v>0.9995201319327462</v>
      </c>
      <c r="R67" s="2">
        <f t="shared" si="19"/>
        <v>0</v>
      </c>
      <c r="S67" s="2">
        <f t="shared" si="20"/>
        <v>0.7797120791596477</v>
      </c>
      <c r="T67" s="2">
        <f t="shared" si="21"/>
        <v>429.45</v>
      </c>
      <c r="U67">
        <f t="shared" si="4"/>
        <v>0</v>
      </c>
      <c r="V67">
        <f t="shared" si="5"/>
        <v>0</v>
      </c>
      <c r="W67">
        <f t="shared" si="6"/>
        <v>0</v>
      </c>
      <c r="X67">
        <f t="shared" si="7"/>
        <v>0</v>
      </c>
      <c r="Y67">
        <f t="shared" si="8"/>
        <v>0.7797120791596477</v>
      </c>
      <c r="Z67">
        <f t="shared" si="9"/>
        <v>429.45</v>
      </c>
      <c r="AA67">
        <f t="shared" si="10"/>
        <v>0</v>
      </c>
      <c r="AB67">
        <f t="shared" si="11"/>
        <v>0</v>
      </c>
    </row>
    <row r="68" spans="1:28" ht="12.75">
      <c r="A68" t="s">
        <v>29</v>
      </c>
      <c r="B68" t="s">
        <v>23</v>
      </c>
      <c r="C68">
        <v>3000</v>
      </c>
      <c r="D68">
        <f t="shared" si="12"/>
        <v>1000</v>
      </c>
      <c r="E68">
        <f t="shared" si="23"/>
        <v>3000</v>
      </c>
      <c r="F68">
        <f t="shared" si="23"/>
        <v>25</v>
      </c>
      <c r="G68">
        <f t="shared" si="23"/>
        <v>0.3</v>
      </c>
      <c r="H68" t="str">
        <f t="shared" si="23"/>
        <v>N</v>
      </c>
      <c r="I68">
        <f t="shared" si="13"/>
        <v>3000</v>
      </c>
      <c r="J68" s="1">
        <f t="shared" si="14"/>
        <v>1925</v>
      </c>
      <c r="K68" s="1">
        <f t="shared" si="15"/>
        <v>2925</v>
      </c>
      <c r="L68" s="1">
        <f t="shared" si="16"/>
        <v>5925</v>
      </c>
      <c r="M68" s="1">
        <f t="shared" si="17"/>
        <v>20753.054466318827</v>
      </c>
      <c r="N68" s="1">
        <f t="shared" si="2"/>
      </c>
      <c r="O68" s="1">
        <f t="shared" si="3"/>
        <v>20753.054466318827</v>
      </c>
      <c r="P68" s="2">
        <f t="shared" si="18"/>
        <v>0.6</v>
      </c>
      <c r="Q68" s="2">
        <f>IF($M68&lt;$Q$7,"error",IF($M68&lt;$Q$8,$R$7*$T$7+$S$7*($M68-$Q$7)*($T$8-$T$7)/($Q$8-$Q$7),IF($M68&lt;$Q$9,$R$8*$T$8+$S$8*($M68-$Q$8)*($T$9-$T$8)/($Q$9-$Q$8),IF($M68&lt;$Q$10,$R$9*$T$9+$S$9*($M68-$Q$9)*($T$10-$T$9)/($Q$10-$Q$9),IF($M68&lt;$Q$11,$R$10*$T$10+$S$10*($M68-$Q$10)*($T$11-$T$10)/($Q$11-$Q$10),IF($M68&lt;$Q$12,$R$11*$T$11+$S$11*($M68-$Q$11)*($T$12-$T$11)/($Q$12-$Q$11),1))))))</f>
        <v>1</v>
      </c>
      <c r="R68" s="2">
        <f t="shared" si="19"/>
        <v>0</v>
      </c>
      <c r="S68" s="2">
        <f t="shared" si="20"/>
        <v>0.78</v>
      </c>
      <c r="T68" s="2">
        <f t="shared" si="21"/>
        <v>557.25</v>
      </c>
      <c r="U68">
        <f t="shared" si="4"/>
        <v>0</v>
      </c>
      <c r="V68">
        <f t="shared" si="5"/>
        <v>0</v>
      </c>
      <c r="W68">
        <f t="shared" si="6"/>
        <v>0</v>
      </c>
      <c r="X68">
        <f t="shared" si="7"/>
        <v>0</v>
      </c>
      <c r="Y68">
        <f t="shared" si="8"/>
        <v>0.78</v>
      </c>
      <c r="Z68">
        <f t="shared" si="9"/>
        <v>557.25</v>
      </c>
      <c r="AA68">
        <f t="shared" si="10"/>
        <v>0</v>
      </c>
      <c r="AB68">
        <f t="shared" si="11"/>
        <v>0</v>
      </c>
    </row>
    <row r="69" spans="1:28" ht="12.75">
      <c r="A69" t="s">
        <v>29</v>
      </c>
      <c r="B69" t="s">
        <v>23</v>
      </c>
      <c r="C69">
        <v>10000</v>
      </c>
      <c r="D69">
        <f t="shared" si="12"/>
        <v>1000</v>
      </c>
      <c r="E69">
        <f t="shared" si="23"/>
        <v>3000</v>
      </c>
      <c r="F69">
        <f t="shared" si="23"/>
        <v>25</v>
      </c>
      <c r="G69">
        <f t="shared" si="23"/>
        <v>0.3</v>
      </c>
      <c r="H69" t="str">
        <f t="shared" si="23"/>
        <v>N</v>
      </c>
      <c r="I69">
        <f t="shared" si="13"/>
        <v>10000</v>
      </c>
      <c r="J69" s="1">
        <f t="shared" si="14"/>
        <v>4025</v>
      </c>
      <c r="K69" s="1">
        <f t="shared" si="15"/>
        <v>5025</v>
      </c>
      <c r="L69" s="1">
        <f t="shared" si="16"/>
        <v>15025</v>
      </c>
      <c r="M69" s="1">
        <f t="shared" si="17"/>
        <v>32201.526778398278</v>
      </c>
      <c r="N69" s="1">
        <f t="shared" si="2"/>
      </c>
      <c r="O69" s="1">
        <f t="shared" si="3"/>
        <v>32201.526778398278</v>
      </c>
      <c r="P69" s="2">
        <f t="shared" si="18"/>
        <v>0.6</v>
      </c>
      <c r="Q69" s="2">
        <f>IF($M69&lt;$Q$7,"error",IF($M69&lt;$Q$8,$R$7*$T$7+$S$7*($M69-$Q$7)*($T$8-$T$7)/($Q$8-$Q$7),IF($M69&lt;$Q$9,$R$8*$T$8+$S$8*($M69-$Q$8)*($T$9-$T$8)/($Q$9-$Q$8),IF($M69&lt;$Q$10,$R$9*$T$9+$S$9*($M69-$Q$9)*($T$10-$T$9)/($Q$10-$Q$9),IF($M69&lt;$Q$11,$R$10*$T$10+$S$10*($M69-$Q$10)*($T$11-$T$10)/($Q$11-$Q$10),IF($M69&lt;$Q$12,$R$11*$T$11+$S$11*($M69-$Q$11)*($T$12-$T$11)/($Q$12-$Q$11),1))))))</f>
        <v>1</v>
      </c>
      <c r="R69" s="2">
        <f t="shared" si="19"/>
        <v>0</v>
      </c>
      <c r="S69" s="2">
        <f t="shared" si="20"/>
        <v>0.78</v>
      </c>
      <c r="T69" s="2">
        <f t="shared" si="21"/>
        <v>1054.25</v>
      </c>
      <c r="U69">
        <f t="shared" si="4"/>
        <v>0</v>
      </c>
      <c r="V69">
        <f t="shared" si="5"/>
        <v>0</v>
      </c>
      <c r="W69">
        <f t="shared" si="6"/>
        <v>0</v>
      </c>
      <c r="X69">
        <f t="shared" si="7"/>
        <v>0</v>
      </c>
      <c r="Y69">
        <f t="shared" si="8"/>
        <v>0.78</v>
      </c>
      <c r="Z69">
        <f t="shared" si="9"/>
        <v>1054.25</v>
      </c>
      <c r="AA69">
        <f t="shared" si="10"/>
        <v>0</v>
      </c>
      <c r="AB69">
        <f t="shared" si="11"/>
        <v>0</v>
      </c>
    </row>
    <row r="70" spans="1:28" ht="12.75">
      <c r="A70" t="s">
        <v>29</v>
      </c>
      <c r="B70" t="s">
        <v>23</v>
      </c>
      <c r="C70">
        <v>30000</v>
      </c>
      <c r="D70">
        <f t="shared" si="12"/>
        <v>1000</v>
      </c>
      <c r="E70">
        <f t="shared" si="23"/>
        <v>3000</v>
      </c>
      <c r="F70">
        <f t="shared" si="23"/>
        <v>25</v>
      </c>
      <c r="G70">
        <f t="shared" si="23"/>
        <v>0.3</v>
      </c>
      <c r="H70" t="str">
        <f t="shared" si="23"/>
        <v>N</v>
      </c>
      <c r="I70">
        <f t="shared" si="13"/>
        <v>30000</v>
      </c>
      <c r="J70" s="1">
        <f t="shared" si="14"/>
        <v>10025</v>
      </c>
      <c r="K70" s="1">
        <f t="shared" si="15"/>
        <v>11025</v>
      </c>
      <c r="L70" s="1">
        <f t="shared" si="16"/>
        <v>41025</v>
      </c>
      <c r="M70" s="1">
        <f t="shared" si="17"/>
        <v>38632.076739911405</v>
      </c>
      <c r="N70" s="1">
        <f t="shared" si="2"/>
      </c>
      <c r="O70" s="1">
        <f t="shared" si="3"/>
        <v>38632.076739911405</v>
      </c>
      <c r="P70" s="2">
        <f t="shared" si="18"/>
        <v>0.6</v>
      </c>
      <c r="Q70" s="2">
        <f>IF($M70&lt;$Q$7,"error",IF($M70&lt;$Q$8,$R$7*$T$7+$S$7*($M70-$Q$7)*($T$8-$T$7)/($Q$8-$Q$7),IF($M70&lt;$Q$9,$R$8*$T$8+$S$8*($M70-$Q$8)*($T$9-$T$8)/($Q$9-$Q$8),IF($M70&lt;$Q$10,$R$9*$T$9+$S$9*($M70-$Q$9)*($T$10-$T$9)/($Q$10-$Q$9),IF($M70&lt;$Q$11,$R$10*$T$10+$S$10*($M70-$Q$10)*($T$11-$T$10)/($Q$11-$Q$10),IF($M70&lt;$Q$12,$R$11*$T$11+$S$11*($M70-$Q$11)*($T$12-$T$11)/($Q$12-$Q$11),1))))))</f>
        <v>1</v>
      </c>
      <c r="R70" s="2">
        <f t="shared" si="19"/>
        <v>0</v>
      </c>
      <c r="S70" s="2">
        <f t="shared" si="20"/>
        <v>0.78</v>
      </c>
      <c r="T70" s="2">
        <f t="shared" si="21"/>
        <v>2474.25</v>
      </c>
      <c r="U70">
        <f t="shared" si="4"/>
        <v>0</v>
      </c>
      <c r="V70">
        <f t="shared" si="5"/>
        <v>0</v>
      </c>
      <c r="W70">
        <f t="shared" si="6"/>
        <v>0</v>
      </c>
      <c r="X70">
        <f t="shared" si="7"/>
        <v>0</v>
      </c>
      <c r="Y70">
        <f t="shared" si="8"/>
        <v>0.78</v>
      </c>
      <c r="Z70">
        <f t="shared" si="9"/>
        <v>2474.25</v>
      </c>
      <c r="AA70">
        <f t="shared" si="10"/>
        <v>0</v>
      </c>
      <c r="AB70">
        <f t="shared" si="11"/>
        <v>0</v>
      </c>
    </row>
    <row r="71" spans="1:28" ht="12.75">
      <c r="A71" t="s">
        <v>29</v>
      </c>
      <c r="B71" t="s">
        <v>24</v>
      </c>
      <c r="C71">
        <v>30</v>
      </c>
      <c r="D71">
        <f t="shared" si="12"/>
        <v>1000</v>
      </c>
      <c r="E71">
        <f t="shared" si="23"/>
        <v>1500</v>
      </c>
      <c r="F71">
        <f t="shared" si="23"/>
        <v>1000</v>
      </c>
      <c r="G71">
        <f t="shared" si="23"/>
        <v>0.2</v>
      </c>
      <c r="H71" t="str">
        <f t="shared" si="23"/>
        <v>Y</v>
      </c>
      <c r="I71">
        <f t="shared" si="13"/>
        <v>30</v>
      </c>
      <c r="J71" s="1">
        <f t="shared" si="14"/>
        <v>2006</v>
      </c>
      <c r="K71" s="1">
        <f t="shared" si="15"/>
        <v>3006</v>
      </c>
      <c r="L71" s="1">
        <f t="shared" si="16"/>
        <v>3036</v>
      </c>
      <c r="M71" s="1">
        <f t="shared" si="17"/>
        <v>145.97935257823158</v>
      </c>
      <c r="N71" s="1">
        <f t="shared" si="2"/>
        <v>145.97935257823158</v>
      </c>
      <c r="O71" s="1">
        <f t="shared" si="3"/>
      </c>
      <c r="P71" s="2">
        <f t="shared" si="18"/>
        <v>0.6</v>
      </c>
      <c r="Q71" s="2">
        <f>IF($M71&lt;$Q$7,"error",IF($M71&lt;$Q$8,$R$7*$T$7+$S$7*($M71-$Q$7)*($T$8-$T$7)/($Q$8-$Q$7),IF($M71&lt;$Q$9,$R$8*$T$8+$S$8*($M71-$Q$8)*($T$9-$T$8)/($Q$9-$Q$8),IF($M71&lt;$Q$10,$R$9*$T$9+$S$9*($M71-$Q$9)*($T$10-$T$9)/($Q$10-$Q$9),IF($M71&lt;$Q$11,$R$10*$T$10+$S$10*($M71-$Q$10)*($T$11-$T$10)/($Q$11-$Q$10),IF($M71&lt;$Q$12,$R$11*$T$11+$S$11*($M71-$Q$11)*($T$12-$T$11)/($Q$12-$Q$11),1))))))</f>
        <v>0.023764080652270255</v>
      </c>
      <c r="R71" s="2">
        <f t="shared" si="19"/>
        <v>1</v>
      </c>
      <c r="S71" s="2">
        <f t="shared" si="20"/>
        <v>0.29425844839136217</v>
      </c>
      <c r="T71" s="2">
        <f t="shared" si="21"/>
        <v>511.62</v>
      </c>
      <c r="U71">
        <f t="shared" si="4"/>
        <v>0</v>
      </c>
      <c r="V71">
        <f t="shared" si="5"/>
        <v>0</v>
      </c>
      <c r="W71">
        <f t="shared" si="6"/>
        <v>0</v>
      </c>
      <c r="X71">
        <f t="shared" si="7"/>
        <v>0</v>
      </c>
      <c r="Y71">
        <f t="shared" si="8"/>
        <v>0</v>
      </c>
      <c r="Z71">
        <f t="shared" si="9"/>
        <v>0</v>
      </c>
      <c r="AA71">
        <f t="shared" si="10"/>
        <v>0.29425844839136217</v>
      </c>
      <c r="AB71">
        <f t="shared" si="11"/>
        <v>511.62</v>
      </c>
    </row>
    <row r="72" spans="1:28" ht="12.75">
      <c r="A72" t="s">
        <v>29</v>
      </c>
      <c r="B72" t="s">
        <v>24</v>
      </c>
      <c r="C72">
        <v>100</v>
      </c>
      <c r="D72">
        <f t="shared" si="12"/>
        <v>1000</v>
      </c>
      <c r="E72">
        <f t="shared" si="23"/>
        <v>1500</v>
      </c>
      <c r="F72">
        <f t="shared" si="23"/>
        <v>1000</v>
      </c>
      <c r="G72">
        <f t="shared" si="23"/>
        <v>0.2</v>
      </c>
      <c r="H72" t="str">
        <f t="shared" si="23"/>
        <v>Y</v>
      </c>
      <c r="I72">
        <f t="shared" si="13"/>
        <v>100</v>
      </c>
      <c r="J72" s="1">
        <f t="shared" si="14"/>
        <v>2020</v>
      </c>
      <c r="K72" s="1">
        <f t="shared" si="15"/>
        <v>3020</v>
      </c>
      <c r="L72" s="1">
        <f t="shared" si="16"/>
        <v>3120</v>
      </c>
      <c r="M72" s="1">
        <f t="shared" si="17"/>
        <v>478.86970538880627</v>
      </c>
      <c r="N72" s="1">
        <f t="shared" si="2"/>
        <v>478.86970538880627</v>
      </c>
      <c r="O72" s="1">
        <f t="shared" si="3"/>
      </c>
      <c r="P72" s="2">
        <f t="shared" si="18"/>
        <v>0.6</v>
      </c>
      <c r="Q72" s="2">
        <f>IF($M72&lt;$Q$7,"error",IF($M72&lt;$Q$8,$R$7*$T$7+$S$7*($M72-$Q$7)*($T$8-$T$7)/($Q$8-$Q$7),IF($M72&lt;$Q$9,$R$8*$T$8+$S$8*($M72-$Q$8)*($T$9-$T$8)/($Q$9-$Q$8),IF($M72&lt;$Q$10,$R$9*$T$9+$S$9*($M72-$Q$9)*($T$10-$T$9)/($Q$10-$Q$9),IF($M72&lt;$Q$11,$R$10*$T$10+$S$10*($M72-$Q$10)*($T$11-$T$10)/($Q$11-$Q$10),IF($M72&lt;$Q$12,$R$11*$T$11+$S$11*($M72-$Q$11)*($T$12-$T$11)/($Q$12-$Q$11),1))))))</f>
        <v>0.07795553343538707</v>
      </c>
      <c r="R72" s="2">
        <f t="shared" si="19"/>
        <v>1</v>
      </c>
      <c r="S72" s="2">
        <f t="shared" si="20"/>
        <v>0.3267733200612323</v>
      </c>
      <c r="T72" s="2">
        <f t="shared" si="21"/>
        <v>515.4</v>
      </c>
      <c r="U72">
        <f t="shared" si="4"/>
        <v>0</v>
      </c>
      <c r="V72">
        <f t="shared" si="5"/>
        <v>0</v>
      </c>
      <c r="W72">
        <f t="shared" si="6"/>
        <v>0</v>
      </c>
      <c r="X72">
        <f t="shared" si="7"/>
        <v>0</v>
      </c>
      <c r="Y72">
        <f t="shared" si="8"/>
        <v>0</v>
      </c>
      <c r="Z72">
        <f t="shared" si="9"/>
        <v>0</v>
      </c>
      <c r="AA72">
        <f t="shared" si="10"/>
        <v>0.3267733200612323</v>
      </c>
      <c r="AB72">
        <f t="shared" si="11"/>
        <v>515.4</v>
      </c>
    </row>
    <row r="73" spans="1:28" ht="12.75">
      <c r="A73" t="s">
        <v>29</v>
      </c>
      <c r="B73" t="s">
        <v>24</v>
      </c>
      <c r="C73">
        <v>300</v>
      </c>
      <c r="D73">
        <f t="shared" si="12"/>
        <v>1000</v>
      </c>
      <c r="E73">
        <f t="shared" si="23"/>
        <v>1500</v>
      </c>
      <c r="F73">
        <f t="shared" si="23"/>
        <v>1000</v>
      </c>
      <c r="G73">
        <f t="shared" si="23"/>
        <v>0.2</v>
      </c>
      <c r="H73" t="str">
        <f t="shared" si="23"/>
        <v>Y</v>
      </c>
      <c r="I73">
        <f t="shared" si="13"/>
        <v>300</v>
      </c>
      <c r="J73" s="1">
        <f t="shared" si="14"/>
        <v>2060</v>
      </c>
      <c r="K73" s="1">
        <f t="shared" si="15"/>
        <v>3060</v>
      </c>
      <c r="L73" s="1">
        <f t="shared" si="16"/>
        <v>3360</v>
      </c>
      <c r="M73" s="1">
        <f t="shared" si="17"/>
        <v>1374.8330527591063</v>
      </c>
      <c r="N73" s="1">
        <f t="shared" si="2"/>
        <v>1374.8330527591063</v>
      </c>
      <c r="O73" s="1">
        <f t="shared" si="3"/>
      </c>
      <c r="P73" s="2">
        <f t="shared" si="18"/>
        <v>0.6</v>
      </c>
      <c r="Q73" s="2">
        <f>IF($M73&lt;$Q$7,"error",IF($M73&lt;$Q$8,$R$7*$T$7+$S$7*($M73-$Q$7)*($T$8-$T$7)/($Q$8-$Q$7),IF($M73&lt;$Q$9,$R$8*$T$8+$S$8*($M73-$Q$8)*($T$9-$T$8)/($Q$9-$Q$8),IF($M73&lt;$Q$10,$R$9*$T$9+$S$9*($M73-$Q$9)*($T$10-$T$9)/($Q$10-$Q$9),IF($M73&lt;$Q$11,$R$10*$T$10+$S$10*($M73-$Q$10)*($T$11-$T$10)/($Q$11-$Q$10),IF($M73&lt;$Q$12,$R$11*$T$11+$S$11*($M73-$Q$11)*($T$12-$T$11)/($Q$12-$Q$11),1))))))</f>
        <v>0.22381003184450565</v>
      </c>
      <c r="R73" s="2">
        <f t="shared" si="19"/>
        <v>1</v>
      </c>
      <c r="S73" s="2">
        <f t="shared" si="20"/>
        <v>0.4142860191067034</v>
      </c>
      <c r="T73" s="2">
        <f t="shared" si="21"/>
        <v>526.2</v>
      </c>
      <c r="U73">
        <f t="shared" si="4"/>
        <v>0</v>
      </c>
      <c r="V73">
        <f t="shared" si="5"/>
        <v>0</v>
      </c>
      <c r="W73">
        <f t="shared" si="6"/>
        <v>0</v>
      </c>
      <c r="X73">
        <f t="shared" si="7"/>
        <v>0</v>
      </c>
      <c r="Y73">
        <f t="shared" si="8"/>
        <v>0</v>
      </c>
      <c r="Z73">
        <f t="shared" si="9"/>
        <v>0</v>
      </c>
      <c r="AA73">
        <f t="shared" si="10"/>
        <v>0.4142860191067034</v>
      </c>
      <c r="AB73">
        <f t="shared" si="11"/>
        <v>526.2</v>
      </c>
    </row>
    <row r="74" spans="1:28" ht="12.75">
      <c r="A74" t="s">
        <v>29</v>
      </c>
      <c r="B74" t="s">
        <v>24</v>
      </c>
      <c r="C74">
        <v>600</v>
      </c>
      <c r="D74">
        <f t="shared" si="12"/>
        <v>1000</v>
      </c>
      <c r="E74">
        <f t="shared" si="23"/>
        <v>1500</v>
      </c>
      <c r="F74">
        <f t="shared" si="23"/>
        <v>1000</v>
      </c>
      <c r="G74">
        <f t="shared" si="23"/>
        <v>0.2</v>
      </c>
      <c r="H74" t="str">
        <f t="shared" si="23"/>
        <v>Y</v>
      </c>
      <c r="I74">
        <f t="shared" si="13"/>
        <v>600</v>
      </c>
      <c r="J74" s="1">
        <f t="shared" si="14"/>
        <v>2120</v>
      </c>
      <c r="K74" s="1">
        <f t="shared" si="15"/>
        <v>3120</v>
      </c>
      <c r="L74" s="1">
        <f t="shared" si="16"/>
        <v>3720</v>
      </c>
      <c r="M74" s="1">
        <f t="shared" si="17"/>
        <v>2585.592797015864</v>
      </c>
      <c r="N74" s="1">
        <f t="shared" si="2"/>
        <v>2585.592797015864</v>
      </c>
      <c r="O74" s="1">
        <f t="shared" si="3"/>
      </c>
      <c r="P74" s="2">
        <f t="shared" si="18"/>
        <v>0.6</v>
      </c>
      <c r="Q74" s="2">
        <f>IF($M74&lt;$Q$7,"error",IF($M74&lt;$Q$8,$R$7*$T$7+$S$7*($M74-$Q$7)*($T$8-$T$7)/($Q$8-$Q$7),IF($M74&lt;$Q$9,$R$8*$T$8+$S$8*($M74-$Q$8)*($T$9-$T$8)/($Q$9-$Q$8),IF($M74&lt;$Q$10,$R$9*$T$9+$S$9*($M74-$Q$9)*($T$10-$T$9)/($Q$10-$Q$9),IF($M74&lt;$Q$11,$R$10*$T$10+$S$10*($M74-$Q$10)*($T$11-$T$10)/($Q$11-$Q$10),IF($M74&lt;$Q$12,$R$11*$T$11+$S$11*($M74-$Q$11)*($T$12-$T$11)/($Q$12-$Q$11),1))))))</f>
        <v>0.4209104553281639</v>
      </c>
      <c r="R74" s="2">
        <f t="shared" si="19"/>
        <v>1</v>
      </c>
      <c r="S74" s="2">
        <f t="shared" si="20"/>
        <v>0.5325462731968983</v>
      </c>
      <c r="T74" s="2">
        <f t="shared" si="21"/>
        <v>542.4</v>
      </c>
      <c r="U74">
        <f t="shared" si="4"/>
        <v>0</v>
      </c>
      <c r="V74">
        <f t="shared" si="5"/>
        <v>0</v>
      </c>
      <c r="W74">
        <f t="shared" si="6"/>
        <v>0</v>
      </c>
      <c r="X74">
        <f t="shared" si="7"/>
        <v>0</v>
      </c>
      <c r="Y74">
        <f t="shared" si="8"/>
        <v>0</v>
      </c>
      <c r="Z74">
        <f t="shared" si="9"/>
        <v>0</v>
      </c>
      <c r="AA74">
        <f t="shared" si="10"/>
        <v>0.5325462731968983</v>
      </c>
      <c r="AB74">
        <f t="shared" si="11"/>
        <v>542.4</v>
      </c>
    </row>
    <row r="75" spans="1:28" ht="12.75">
      <c r="A75" t="s">
        <v>29</v>
      </c>
      <c r="B75" t="s">
        <v>24</v>
      </c>
      <c r="C75">
        <v>1200</v>
      </c>
      <c r="D75">
        <f t="shared" si="12"/>
        <v>1000</v>
      </c>
      <c r="E75">
        <f t="shared" si="23"/>
        <v>1500</v>
      </c>
      <c r="F75">
        <f t="shared" si="23"/>
        <v>1000</v>
      </c>
      <c r="G75">
        <f t="shared" si="23"/>
        <v>0.2</v>
      </c>
      <c r="H75" t="str">
        <f t="shared" si="23"/>
        <v>Y</v>
      </c>
      <c r="I75">
        <f t="shared" si="13"/>
        <v>1200</v>
      </c>
      <c r="J75" s="1">
        <f t="shared" si="14"/>
        <v>2240</v>
      </c>
      <c r="K75" s="1">
        <f t="shared" si="15"/>
        <v>3240</v>
      </c>
      <c r="L75" s="1">
        <f t="shared" si="16"/>
        <v>4440</v>
      </c>
      <c r="M75" s="1">
        <f t="shared" si="17"/>
        <v>4631.691385606464</v>
      </c>
      <c r="N75" s="1">
        <f t="shared" si="2"/>
        <v>4631.691385606464</v>
      </c>
      <c r="O75" s="1">
        <f t="shared" si="3"/>
      </c>
      <c r="P75" s="2">
        <f t="shared" si="18"/>
        <v>0.6</v>
      </c>
      <c r="Q75" s="2">
        <f>IF($M75&lt;$Q$7,"error",IF($M75&lt;$Q$8,$R$7*$T$7+$S$7*($M75-$Q$7)*($T$8-$T$7)/($Q$8-$Q$7),IF($M75&lt;$Q$9,$R$8*$T$8+$S$8*($M75-$Q$8)*($T$9-$T$8)/($Q$9-$Q$8),IF($M75&lt;$Q$10,$R$9*$T$9+$S$9*($M75-$Q$9)*($T$10-$T$9)/($Q$10-$Q$9),IF($M75&lt;$Q$11,$R$10*$T$10+$S$10*($M75-$Q$10)*($T$11-$T$10)/($Q$11-$Q$10),IF($M75&lt;$Q$12,$R$11*$T$11+$S$11*($M75-$Q$11)*($T$12-$T$11)/($Q$12-$Q$11),1))))))</f>
        <v>0.7165845692803232</v>
      </c>
      <c r="R75" s="2">
        <f t="shared" si="19"/>
        <v>1</v>
      </c>
      <c r="S75" s="2">
        <f t="shared" si="20"/>
        <v>0.7099507415681939</v>
      </c>
      <c r="T75" s="2">
        <f t="shared" si="21"/>
        <v>574.8</v>
      </c>
      <c r="U75">
        <f t="shared" si="4"/>
        <v>0</v>
      </c>
      <c r="V75">
        <f t="shared" si="5"/>
        <v>0</v>
      </c>
      <c r="W75">
        <f t="shared" si="6"/>
        <v>0</v>
      </c>
      <c r="X75">
        <f t="shared" si="7"/>
        <v>0</v>
      </c>
      <c r="Y75">
        <f t="shared" si="8"/>
        <v>0</v>
      </c>
      <c r="Z75">
        <f t="shared" si="9"/>
        <v>0</v>
      </c>
      <c r="AA75">
        <f t="shared" si="10"/>
        <v>0.7099507415681939</v>
      </c>
      <c r="AB75">
        <f t="shared" si="11"/>
        <v>574.8</v>
      </c>
    </row>
    <row r="76" spans="1:28" ht="12.75">
      <c r="A76" t="s">
        <v>29</v>
      </c>
      <c r="B76" t="s">
        <v>24</v>
      </c>
      <c r="C76">
        <v>3000</v>
      </c>
      <c r="D76">
        <f t="shared" si="12"/>
        <v>1000</v>
      </c>
      <c r="E76">
        <f t="shared" si="23"/>
        <v>1500</v>
      </c>
      <c r="F76">
        <f t="shared" si="23"/>
        <v>1000</v>
      </c>
      <c r="G76">
        <f t="shared" si="23"/>
        <v>0.2</v>
      </c>
      <c r="H76" t="str">
        <f t="shared" si="23"/>
        <v>Y</v>
      </c>
      <c r="I76">
        <f t="shared" si="13"/>
        <v>3000</v>
      </c>
      <c r="J76" s="1">
        <f t="shared" si="14"/>
        <v>2600</v>
      </c>
      <c r="K76" s="1">
        <f t="shared" si="15"/>
        <v>3600</v>
      </c>
      <c r="L76" s="1">
        <f t="shared" si="16"/>
        <v>6600</v>
      </c>
      <c r="M76" s="1">
        <f t="shared" si="17"/>
        <v>8910.196312483638</v>
      </c>
      <c r="N76" s="1">
        <f t="shared" si="2"/>
        <v>8910.196312483638</v>
      </c>
      <c r="O76" s="1">
        <f t="shared" si="3"/>
      </c>
      <c r="P76" s="2">
        <f t="shared" si="18"/>
        <v>0.6</v>
      </c>
      <c r="Q76" s="2">
        <f>IF($M76&lt;$Q$7,"error",IF($M76&lt;$Q$8,$R$7*$T$7+$S$7*($M76-$Q$7)*($T$8-$T$7)/($Q$8-$Q$7),IF($M76&lt;$Q$9,$R$8*$T$8+$S$8*($M76-$Q$8)*($T$9-$T$8)/($Q$9-$Q$8),IF($M76&lt;$Q$10,$R$9*$T$9+$S$9*($M76-$Q$9)*($T$10-$T$9)/($Q$10-$Q$9),IF($M76&lt;$Q$11,$R$10*$T$10+$S$10*($M76-$Q$10)*($T$11-$T$10)/($Q$11-$Q$10),IF($M76&lt;$Q$12,$R$11*$T$11+$S$11*($M76-$Q$11)*($T$12-$T$11)/($Q$12-$Q$11),1))))))</f>
        <v>0.9164917922292876</v>
      </c>
      <c r="R76" s="2">
        <f t="shared" si="19"/>
        <v>1</v>
      </c>
      <c r="S76" s="2">
        <f t="shared" si="20"/>
        <v>0.8298950753375726</v>
      </c>
      <c r="T76" s="2">
        <f t="shared" si="21"/>
        <v>672</v>
      </c>
      <c r="U76">
        <f t="shared" si="4"/>
        <v>0</v>
      </c>
      <c r="V76">
        <f t="shared" si="5"/>
        <v>0</v>
      </c>
      <c r="W76">
        <f t="shared" si="6"/>
        <v>0</v>
      </c>
      <c r="X76">
        <f t="shared" si="7"/>
        <v>0</v>
      </c>
      <c r="Y76">
        <f t="shared" si="8"/>
        <v>0</v>
      </c>
      <c r="Z76">
        <f t="shared" si="9"/>
        <v>0</v>
      </c>
      <c r="AA76">
        <f t="shared" si="10"/>
        <v>0.8298950753375726</v>
      </c>
      <c r="AB76">
        <f t="shared" si="11"/>
        <v>672</v>
      </c>
    </row>
    <row r="77" spans="1:28" ht="12.75">
      <c r="A77" t="s">
        <v>29</v>
      </c>
      <c r="B77" t="s">
        <v>24</v>
      </c>
      <c r="C77">
        <v>10000</v>
      </c>
      <c r="D77">
        <f t="shared" si="12"/>
        <v>1000</v>
      </c>
      <c r="E77">
        <f t="shared" si="23"/>
        <v>1500</v>
      </c>
      <c r="F77">
        <f t="shared" si="23"/>
        <v>1000</v>
      </c>
      <c r="G77">
        <f t="shared" si="23"/>
        <v>0.2</v>
      </c>
      <c r="H77" t="str">
        <f t="shared" si="23"/>
        <v>Y</v>
      </c>
      <c r="I77">
        <f t="shared" si="13"/>
        <v>10000</v>
      </c>
      <c r="J77" s="1">
        <f t="shared" si="14"/>
        <v>4000</v>
      </c>
      <c r="K77" s="1">
        <f t="shared" si="15"/>
        <v>5000</v>
      </c>
      <c r="L77" s="1">
        <f t="shared" si="16"/>
        <v>15000</v>
      </c>
      <c r="M77" s="1">
        <f t="shared" si="17"/>
        <v>16149.600643421216</v>
      </c>
      <c r="N77" s="1">
        <f t="shared" si="2"/>
        <v>16149.600643421216</v>
      </c>
      <c r="O77" s="1">
        <f t="shared" si="3"/>
      </c>
      <c r="P77" s="2">
        <f t="shared" si="18"/>
        <v>0.6</v>
      </c>
      <c r="Q77" s="2">
        <f>IF($M77&lt;$Q$7,"error",IF($M77&lt;$Q$8,$R$7*$T$7+$S$7*($M77-$Q$7)*($T$8-$T$7)/($Q$8-$Q$7),IF($M77&lt;$Q$9,$R$8*$T$8+$S$8*($M77-$Q$8)*($T$9-$T$8)/($Q$9-$Q$8),IF($M77&lt;$Q$10,$R$9*$T$9+$S$9*($M77-$Q$9)*($T$10-$T$9)/($Q$10-$Q$9),IF($M77&lt;$Q$11,$R$10*$T$10+$S$10*($M77-$Q$10)*($T$11-$T$10)/($Q$11-$Q$10),IF($M77&lt;$Q$12,$R$11*$T$11+$S$11*($M77-$Q$11)*($T$12-$T$11)/($Q$12-$Q$11),1))))))</f>
        <v>1</v>
      </c>
      <c r="R77" s="2">
        <f t="shared" si="19"/>
        <v>1</v>
      </c>
      <c r="S77" s="2">
        <f t="shared" si="20"/>
        <v>0.88</v>
      </c>
      <c r="T77" s="2">
        <f t="shared" si="21"/>
        <v>1050</v>
      </c>
      <c r="U77">
        <f t="shared" si="4"/>
        <v>0</v>
      </c>
      <c r="V77">
        <f t="shared" si="5"/>
        <v>0</v>
      </c>
      <c r="W77">
        <f t="shared" si="6"/>
        <v>0</v>
      </c>
      <c r="X77">
        <f t="shared" si="7"/>
        <v>0</v>
      </c>
      <c r="Y77">
        <f t="shared" si="8"/>
        <v>0</v>
      </c>
      <c r="Z77">
        <f t="shared" si="9"/>
        <v>0</v>
      </c>
      <c r="AA77">
        <f t="shared" si="10"/>
        <v>0.88</v>
      </c>
      <c r="AB77">
        <f t="shared" si="11"/>
        <v>1050</v>
      </c>
    </row>
    <row r="78" spans="1:28" ht="12.75">
      <c r="A78" t="s">
        <v>29</v>
      </c>
      <c r="B78" t="s">
        <v>24</v>
      </c>
      <c r="C78">
        <v>30000</v>
      </c>
      <c r="D78">
        <f t="shared" si="12"/>
        <v>1000</v>
      </c>
      <c r="E78">
        <f t="shared" si="23"/>
        <v>1500</v>
      </c>
      <c r="F78">
        <f t="shared" si="23"/>
        <v>1000</v>
      </c>
      <c r="G78">
        <f t="shared" si="23"/>
        <v>0.2</v>
      </c>
      <c r="H78" t="str">
        <f t="shared" si="23"/>
        <v>Y</v>
      </c>
      <c r="I78">
        <f t="shared" si="13"/>
        <v>30000</v>
      </c>
      <c r="J78" s="1">
        <f t="shared" si="14"/>
        <v>8000</v>
      </c>
      <c r="K78" s="1">
        <f t="shared" si="15"/>
        <v>9000</v>
      </c>
      <c r="L78" s="1">
        <f t="shared" si="16"/>
        <v>39000</v>
      </c>
      <c r="M78" s="1">
        <f t="shared" si="17"/>
        <v>21555.15491126338</v>
      </c>
      <c r="N78" s="1">
        <f t="shared" si="2"/>
        <v>21555.15491126338</v>
      </c>
      <c r="O78" s="1">
        <f t="shared" si="3"/>
      </c>
      <c r="P78" s="2">
        <f t="shared" si="18"/>
        <v>0.6</v>
      </c>
      <c r="Q78" s="2">
        <f>IF($M78&lt;$Q$7,"error",IF($M78&lt;$Q$8,$R$7*$T$7+$S$7*($M78-$Q$7)*($T$8-$T$7)/($Q$8-$Q$7),IF($M78&lt;$Q$9,$R$8*$T$8+$S$8*($M78-$Q$8)*($T$9-$T$8)/($Q$9-$Q$8),IF($M78&lt;$Q$10,$R$9*$T$9+$S$9*($M78-$Q$9)*($T$10-$T$9)/($Q$10-$Q$9),IF($M78&lt;$Q$11,$R$10*$T$10+$S$10*($M78-$Q$10)*($T$11-$T$10)/($Q$11-$Q$10),IF($M78&lt;$Q$12,$R$11*$T$11+$S$11*($M78-$Q$11)*($T$12-$T$11)/($Q$12-$Q$11),1))))))</f>
        <v>1</v>
      </c>
      <c r="R78" s="2">
        <f t="shared" si="19"/>
        <v>1</v>
      </c>
      <c r="S78" s="2">
        <f t="shared" si="20"/>
        <v>0.88</v>
      </c>
      <c r="T78" s="2">
        <f t="shared" si="21"/>
        <v>2130</v>
      </c>
      <c r="U78">
        <f t="shared" si="4"/>
        <v>0</v>
      </c>
      <c r="V78">
        <f t="shared" si="5"/>
        <v>0</v>
      </c>
      <c r="W78">
        <f t="shared" si="6"/>
        <v>0</v>
      </c>
      <c r="X78">
        <f t="shared" si="7"/>
        <v>0</v>
      </c>
      <c r="Y78">
        <f t="shared" si="8"/>
        <v>0</v>
      </c>
      <c r="Z78">
        <f t="shared" si="9"/>
        <v>0</v>
      </c>
      <c r="AA78">
        <f t="shared" si="10"/>
        <v>0.88</v>
      </c>
      <c r="AB78">
        <f t="shared" si="11"/>
        <v>2130</v>
      </c>
    </row>
    <row r="79" spans="1:28" ht="12.75">
      <c r="A79" t="s">
        <v>30</v>
      </c>
      <c r="B79" t="s">
        <v>15</v>
      </c>
      <c r="C79">
        <v>100</v>
      </c>
      <c r="D79">
        <f t="shared" si="12"/>
        <v>3000</v>
      </c>
      <c r="E79">
        <f t="shared" si="23"/>
        <v>300</v>
      </c>
      <c r="F79">
        <f t="shared" si="23"/>
        <v>0</v>
      </c>
      <c r="G79">
        <f t="shared" si="23"/>
        <v>0.12</v>
      </c>
      <c r="H79" t="str">
        <f t="shared" si="23"/>
        <v>Y</v>
      </c>
      <c r="I79">
        <f t="shared" si="13"/>
        <v>100</v>
      </c>
      <c r="J79" s="1">
        <f t="shared" si="14"/>
        <v>3012</v>
      </c>
      <c r="K79" s="1">
        <f t="shared" si="15"/>
        <v>6012</v>
      </c>
      <c r="L79" s="1">
        <f t="shared" si="16"/>
        <v>6112</v>
      </c>
      <c r="M79" s="1">
        <f t="shared" si="17"/>
        <v>48.49994512206444</v>
      </c>
      <c r="N79" s="1">
        <f t="shared" si="2"/>
        <v>48.49994512206444</v>
      </c>
      <c r="O79" s="1">
        <f t="shared" si="3"/>
      </c>
      <c r="P79" s="2">
        <f t="shared" si="18"/>
        <v>0.9</v>
      </c>
      <c r="Q79" s="2">
        <f>IF($M79&lt;$Q$7,"error",IF($M79&lt;$Q$8,$R$7*$T$7+$S$7*($M79-$Q$7)*($T$8-$T$7)/($Q$8-$Q$7),IF($M79&lt;$Q$9,$R$8*$T$8+$S$8*($M79-$Q$8)*($T$9-$T$8)/($Q$9-$Q$8),IF($M79&lt;$Q$10,$R$9*$T$9+$S$9*($M79-$Q$9)*($T$10-$T$9)/($Q$10-$Q$9),IF($M79&lt;$Q$11,$R$10*$T$10+$S$10*($M79-$Q$10)*($T$11-$T$10)/($Q$11-$Q$10),IF($M79&lt;$Q$12,$R$11*$T$11+$S$11*($M79-$Q$11)*($T$12-$T$11)/($Q$12-$Q$11),1))))))</f>
        <v>0.007895339903591885</v>
      </c>
      <c r="R79" s="2">
        <f t="shared" si="19"/>
        <v>1</v>
      </c>
      <c r="S79" s="2">
        <f t="shared" si="20"/>
        <v>0.37473720394215515</v>
      </c>
      <c r="T79" s="2">
        <f t="shared" si="21"/>
        <v>1024.04</v>
      </c>
      <c r="U79">
        <f t="shared" si="4"/>
        <v>0.37473720394215515</v>
      </c>
      <c r="V79">
        <f t="shared" si="5"/>
        <v>1024.04</v>
      </c>
      <c r="W79">
        <f t="shared" si="6"/>
        <v>0</v>
      </c>
      <c r="X79">
        <f t="shared" si="7"/>
        <v>0</v>
      </c>
      <c r="Y79">
        <f t="shared" si="8"/>
        <v>0</v>
      </c>
      <c r="Z79">
        <f t="shared" si="9"/>
        <v>0</v>
      </c>
      <c r="AA79">
        <f t="shared" si="10"/>
        <v>0</v>
      </c>
      <c r="AB79">
        <f t="shared" si="11"/>
        <v>0</v>
      </c>
    </row>
    <row r="80" spans="1:28" ht="12.75">
      <c r="A80" t="s">
        <v>30</v>
      </c>
      <c r="B80" t="s">
        <v>15</v>
      </c>
      <c r="C80">
        <v>300</v>
      </c>
      <c r="D80">
        <f aca="true" t="shared" si="24" ref="D80:D142">IF($A80=$A$7,B$7,IF($A80=$A$8,B$8,IF($A80=$A$9,B$9,IF($A80=$A$10,B$10,"error"))))</f>
        <v>3000</v>
      </c>
      <c r="E80">
        <f aca="true" t="shared" si="25" ref="E80:H111">IF($B80=$D$7,E$7,IF($B80=$D$8,E$8,IF($B80=$D$9,E$9,IF($B80=$D$10,E$10,"error"))))</f>
        <v>300</v>
      </c>
      <c r="F80">
        <f t="shared" si="25"/>
        <v>0</v>
      </c>
      <c r="G80">
        <f t="shared" si="25"/>
        <v>0.12</v>
      </c>
      <c r="H80" t="str">
        <f t="shared" si="25"/>
        <v>Y</v>
      </c>
      <c r="I80">
        <f aca="true" t="shared" si="26" ref="I80:I142">C80</f>
        <v>300</v>
      </c>
      <c r="J80" s="1">
        <f aca="true" t="shared" si="27" ref="J80:J142">D80*$J$6+F80+G80*I80</f>
        <v>3036</v>
      </c>
      <c r="K80" s="1">
        <f aca="true" t="shared" si="28" ref="K80:K142">J80+D80</f>
        <v>6036</v>
      </c>
      <c r="L80" s="1">
        <f aca="true" t="shared" si="29" ref="L80:L142">K80+I80</f>
        <v>6336</v>
      </c>
      <c r="M80" s="1">
        <f aca="true" t="shared" si="30" ref="M80:M142">9.8*E80*LN(L80/K80)</f>
        <v>142.60797400317568</v>
      </c>
      <c r="N80" s="1">
        <f aca="true" t="shared" si="31" ref="N80:N142">IF($H80="Y",$M80,"")</f>
        <v>142.60797400317568</v>
      </c>
      <c r="O80" s="1">
        <f aca="true" t="shared" si="32" ref="O80:O142">IF($H80="N",$M80,"")</f>
      </c>
      <c r="P80" s="2">
        <f aca="true" t="shared" si="33" ref="P80:P142">IF($A80=$A$7,C$7,IF($A80=$A$8,C$8,IF($A80=$A$9,C$9,IF($A80=$A$10,C$10,"error"))))</f>
        <v>0.9</v>
      </c>
      <c r="Q80" s="2">
        <f>IF($M80&lt;$Q$7,"error",IF($M80&lt;$Q$8,$R$7*$T$7+$S$7*($M80-$Q$7)*($T$8-$T$7)/($Q$8-$Q$7),IF($M80&lt;$Q$9,$R$8*$T$8+$S$8*($M80-$Q$8)*($T$9-$T$8)/($Q$9-$Q$8),IF($M80&lt;$Q$10,$R$9*$T$9+$S$9*($M80-$Q$9)*($T$10-$T$9)/($Q$10-$Q$9),IF($M80&lt;$Q$11,$R$10*$T$10+$S$10*($M80-$Q$10)*($T$11-$T$10)/($Q$11-$Q$10),IF($M80&lt;$Q$12,$R$11*$T$11+$S$11*($M80-$Q$11)*($T$12-$T$11)/($Q$12-$Q$11),1))))))</f>
        <v>0.02321525158191232</v>
      </c>
      <c r="R80" s="2">
        <f aca="true" t="shared" si="34" ref="R80:R142">IF(H80="Y",1,0)</f>
        <v>1</v>
      </c>
      <c r="S80" s="2">
        <f aca="true" t="shared" si="35" ref="S80:S142">P80*$M$7+Q80*$N$7+R80*$O$7</f>
        <v>0.38392915094914737</v>
      </c>
      <c r="T80" s="2">
        <f aca="true" t="shared" si="36" ref="T80:T142">(L80*$M$11+K80*$N$11)/1000</f>
        <v>1032.12</v>
      </c>
      <c r="U80">
        <f aca="true" t="shared" si="37" ref="U80:U142">IF($B80=$D$7,$S80,0)</f>
        <v>0.38392915094914737</v>
      </c>
      <c r="V80">
        <f aca="true" t="shared" si="38" ref="V80:V142">IF($B80=$D$7,$T80,0)</f>
        <v>1032.12</v>
      </c>
      <c r="W80">
        <f aca="true" t="shared" si="39" ref="W80:W142">IF($B80=$D$8,$S80,0)</f>
        <v>0</v>
      </c>
      <c r="X80">
        <f aca="true" t="shared" si="40" ref="X80:X142">IF($B80=$D$8,$T80,0)</f>
        <v>0</v>
      </c>
      <c r="Y80">
        <f aca="true" t="shared" si="41" ref="Y80:Y142">IF($B80=$D$9,$S80,0)</f>
        <v>0</v>
      </c>
      <c r="Z80">
        <f aca="true" t="shared" si="42" ref="Z80:Z142">IF($B80=$D$9,$T80,0)</f>
        <v>0</v>
      </c>
      <c r="AA80">
        <f aca="true" t="shared" si="43" ref="AA80:AA142">IF($B80=$D$10,$S80,0)</f>
        <v>0</v>
      </c>
      <c r="AB80">
        <f aca="true" t="shared" si="44" ref="AB80:AB142">IF($B80=$D$10,$T80,0)</f>
        <v>0</v>
      </c>
    </row>
    <row r="81" spans="1:28" ht="12.75">
      <c r="A81" t="s">
        <v>30</v>
      </c>
      <c r="B81" t="s">
        <v>15</v>
      </c>
      <c r="C81">
        <v>600</v>
      </c>
      <c r="D81">
        <f t="shared" si="24"/>
        <v>3000</v>
      </c>
      <c r="E81">
        <f t="shared" si="25"/>
        <v>300</v>
      </c>
      <c r="F81">
        <f t="shared" si="25"/>
        <v>0</v>
      </c>
      <c r="G81">
        <f t="shared" si="25"/>
        <v>0.12</v>
      </c>
      <c r="H81" t="str">
        <f t="shared" si="25"/>
        <v>Y</v>
      </c>
      <c r="I81">
        <f t="shared" si="26"/>
        <v>600</v>
      </c>
      <c r="J81" s="1">
        <f t="shared" si="27"/>
        <v>3072</v>
      </c>
      <c r="K81" s="1">
        <f t="shared" si="28"/>
        <v>6072</v>
      </c>
      <c r="L81" s="1">
        <f t="shared" si="29"/>
        <v>6672</v>
      </c>
      <c r="M81" s="1">
        <f t="shared" si="30"/>
        <v>277.04097739156373</v>
      </c>
      <c r="N81" s="1">
        <f t="shared" si="31"/>
        <v>277.04097739156373</v>
      </c>
      <c r="O81" s="1">
        <f t="shared" si="32"/>
      </c>
      <c r="P81" s="2">
        <f t="shared" si="33"/>
        <v>0.9</v>
      </c>
      <c r="Q81" s="2">
        <f>IF($M81&lt;$Q$7,"error",IF($M81&lt;$Q$8,$R$7*$T$7+$S$7*($M81-$Q$7)*($T$8-$T$7)/($Q$8-$Q$7),IF($M81&lt;$Q$9,$R$8*$T$8+$S$8*($M81-$Q$8)*($T$9-$T$8)/($Q$9-$Q$8),IF($M81&lt;$Q$10,$R$9*$T$9+$S$9*($M81-$Q$9)*($T$10-$T$9)/($Q$10-$Q$9),IF($M81&lt;$Q$11,$R$10*$T$10+$S$10*($M81-$Q$10)*($T$11-$T$10)/($Q$11-$Q$10),IF($M81&lt;$Q$12,$R$11*$T$11+$S$11*($M81-$Q$11)*($T$12-$T$11)/($Q$12-$Q$11),1))))))</f>
        <v>0.04509969399397549</v>
      </c>
      <c r="R81" s="2">
        <f t="shared" si="34"/>
        <v>1</v>
      </c>
      <c r="S81" s="2">
        <f t="shared" si="35"/>
        <v>0.3970598163963853</v>
      </c>
      <c r="T81" s="2">
        <f t="shared" si="36"/>
        <v>1044.24</v>
      </c>
      <c r="U81">
        <f t="shared" si="37"/>
        <v>0.3970598163963853</v>
      </c>
      <c r="V81">
        <f t="shared" si="38"/>
        <v>1044.24</v>
      </c>
      <c r="W81">
        <f t="shared" si="39"/>
        <v>0</v>
      </c>
      <c r="X81">
        <f t="shared" si="40"/>
        <v>0</v>
      </c>
      <c r="Y81">
        <f t="shared" si="41"/>
        <v>0</v>
      </c>
      <c r="Z81">
        <f t="shared" si="42"/>
        <v>0</v>
      </c>
      <c r="AA81">
        <f t="shared" si="43"/>
        <v>0</v>
      </c>
      <c r="AB81">
        <f t="shared" si="44"/>
        <v>0</v>
      </c>
    </row>
    <row r="82" spans="1:28" ht="12.75">
      <c r="A82" t="s">
        <v>30</v>
      </c>
      <c r="B82" t="s">
        <v>15</v>
      </c>
      <c r="C82">
        <v>1200</v>
      </c>
      <c r="D82">
        <f t="shared" si="24"/>
        <v>3000</v>
      </c>
      <c r="E82">
        <f t="shared" si="25"/>
        <v>300</v>
      </c>
      <c r="F82">
        <f t="shared" si="25"/>
        <v>0</v>
      </c>
      <c r="G82">
        <f t="shared" si="25"/>
        <v>0.12</v>
      </c>
      <c r="H82" t="str">
        <f t="shared" si="25"/>
        <v>Y</v>
      </c>
      <c r="I82">
        <f t="shared" si="26"/>
        <v>1200</v>
      </c>
      <c r="J82" s="1">
        <f t="shared" si="27"/>
        <v>3144</v>
      </c>
      <c r="K82" s="1">
        <f t="shared" si="28"/>
        <v>6144</v>
      </c>
      <c r="L82" s="1">
        <f t="shared" si="29"/>
        <v>7344</v>
      </c>
      <c r="M82" s="1">
        <f t="shared" si="30"/>
        <v>524.5185129700858</v>
      </c>
      <c r="N82" s="1">
        <f t="shared" si="31"/>
        <v>524.5185129700858</v>
      </c>
      <c r="O82" s="1">
        <f t="shared" si="32"/>
      </c>
      <c r="P82" s="2">
        <f t="shared" si="33"/>
        <v>0.9</v>
      </c>
      <c r="Q82" s="2">
        <f>IF($M82&lt;$Q$7,"error",IF($M82&lt;$Q$8,$R$7*$T$7+$S$7*($M82-$Q$7)*($T$8-$T$7)/($Q$8-$Q$7),IF($M82&lt;$Q$9,$R$8*$T$8+$S$8*($M82-$Q$8)*($T$9-$T$8)/($Q$9-$Q$8),IF($M82&lt;$Q$10,$R$9*$T$9+$S$9*($M82-$Q$9)*($T$10-$T$9)/($Q$10-$Q$9),IF($M82&lt;$Q$11,$R$10*$T$10+$S$10*($M82-$Q$10)*($T$11-$T$10)/($Q$11-$Q$10),IF($M82&lt;$Q$12,$R$11*$T$11+$S$11*($M82-$Q$11)*($T$12-$T$11)/($Q$12-$Q$11),1))))))</f>
        <v>0.08538673466954885</v>
      </c>
      <c r="R82" s="2">
        <f t="shared" si="34"/>
        <v>1</v>
      </c>
      <c r="S82" s="2">
        <f t="shared" si="35"/>
        <v>0.4212320408017294</v>
      </c>
      <c r="T82" s="2">
        <f t="shared" si="36"/>
        <v>1068.48</v>
      </c>
      <c r="U82">
        <f t="shared" si="37"/>
        <v>0.4212320408017294</v>
      </c>
      <c r="V82">
        <f t="shared" si="38"/>
        <v>1068.48</v>
      </c>
      <c r="W82">
        <f t="shared" si="39"/>
        <v>0</v>
      </c>
      <c r="X82">
        <f t="shared" si="40"/>
        <v>0</v>
      </c>
      <c r="Y82">
        <f t="shared" si="41"/>
        <v>0</v>
      </c>
      <c r="Z82">
        <f t="shared" si="42"/>
        <v>0</v>
      </c>
      <c r="AA82">
        <f t="shared" si="43"/>
        <v>0</v>
      </c>
      <c r="AB82">
        <f t="shared" si="44"/>
        <v>0</v>
      </c>
    </row>
    <row r="83" spans="1:28" ht="12.75">
      <c r="A83" t="s">
        <v>30</v>
      </c>
      <c r="B83" t="s">
        <v>15</v>
      </c>
      <c r="C83">
        <v>3000</v>
      </c>
      <c r="D83">
        <f t="shared" si="24"/>
        <v>3000</v>
      </c>
      <c r="E83">
        <f t="shared" si="25"/>
        <v>300</v>
      </c>
      <c r="F83">
        <f t="shared" si="25"/>
        <v>0</v>
      </c>
      <c r="G83">
        <f t="shared" si="25"/>
        <v>0.12</v>
      </c>
      <c r="H83" t="str">
        <f t="shared" si="25"/>
        <v>Y</v>
      </c>
      <c r="I83">
        <f t="shared" si="26"/>
        <v>3000</v>
      </c>
      <c r="J83" s="1">
        <f t="shared" si="27"/>
        <v>3360</v>
      </c>
      <c r="K83" s="1">
        <f t="shared" si="28"/>
        <v>6360</v>
      </c>
      <c r="L83" s="1">
        <f t="shared" si="29"/>
        <v>9360</v>
      </c>
      <c r="M83" s="1">
        <f t="shared" si="30"/>
        <v>1136.0657246241612</v>
      </c>
      <c r="N83" s="1">
        <f t="shared" si="31"/>
        <v>1136.0657246241612</v>
      </c>
      <c r="O83" s="1">
        <f t="shared" si="32"/>
      </c>
      <c r="P83" s="2">
        <f t="shared" si="33"/>
        <v>0.9</v>
      </c>
      <c r="Q83" s="2">
        <f>IF($M83&lt;$Q$7,"error",IF($M83&lt;$Q$8,$R$7*$T$7+$S$7*($M83-$Q$7)*($T$8-$T$7)/($Q$8-$Q$7),IF($M83&lt;$Q$9,$R$8*$T$8+$S$8*($M83-$Q$8)*($T$9-$T$8)/($Q$9-$Q$8),IF($M83&lt;$Q$10,$R$9*$T$9+$S$9*($M83-$Q$9)*($T$10-$T$9)/($Q$10-$Q$9),IF($M83&lt;$Q$11,$R$10*$T$10+$S$10*($M83-$Q$10)*($T$11-$T$10)/($Q$11-$Q$10),IF($M83&lt;$Q$12,$R$11*$T$11+$S$11*($M83-$Q$11)*($T$12-$T$11)/($Q$12-$Q$11),1))))))</f>
        <v>0.18494093191556113</v>
      </c>
      <c r="R83" s="2">
        <f t="shared" si="34"/>
        <v>1</v>
      </c>
      <c r="S83" s="2">
        <f t="shared" si="35"/>
        <v>0.48096455914933667</v>
      </c>
      <c r="T83" s="2">
        <f t="shared" si="36"/>
        <v>1141.2</v>
      </c>
      <c r="U83">
        <f t="shared" si="37"/>
        <v>0.48096455914933667</v>
      </c>
      <c r="V83">
        <f t="shared" si="38"/>
        <v>1141.2</v>
      </c>
      <c r="W83">
        <f t="shared" si="39"/>
        <v>0</v>
      </c>
      <c r="X83">
        <f t="shared" si="40"/>
        <v>0</v>
      </c>
      <c r="Y83">
        <f t="shared" si="41"/>
        <v>0</v>
      </c>
      <c r="Z83">
        <f t="shared" si="42"/>
        <v>0</v>
      </c>
      <c r="AA83">
        <f t="shared" si="43"/>
        <v>0</v>
      </c>
      <c r="AB83">
        <f t="shared" si="44"/>
        <v>0</v>
      </c>
    </row>
    <row r="84" spans="1:28" ht="12.75">
      <c r="A84" t="s">
        <v>30</v>
      </c>
      <c r="B84" t="s">
        <v>15</v>
      </c>
      <c r="C84">
        <v>10000</v>
      </c>
      <c r="D84">
        <f t="shared" si="24"/>
        <v>3000</v>
      </c>
      <c r="E84">
        <f t="shared" si="25"/>
        <v>300</v>
      </c>
      <c r="F84">
        <f t="shared" si="25"/>
        <v>0</v>
      </c>
      <c r="G84">
        <f t="shared" si="25"/>
        <v>0.12</v>
      </c>
      <c r="H84" t="str">
        <f t="shared" si="25"/>
        <v>Y</v>
      </c>
      <c r="I84">
        <f t="shared" si="26"/>
        <v>10000</v>
      </c>
      <c r="J84" s="1">
        <f t="shared" si="27"/>
        <v>4200</v>
      </c>
      <c r="K84" s="1">
        <f t="shared" si="28"/>
        <v>7200</v>
      </c>
      <c r="L84" s="1">
        <f t="shared" si="29"/>
        <v>17200</v>
      </c>
      <c r="M84" s="1">
        <f t="shared" si="30"/>
        <v>2560.2353719243492</v>
      </c>
      <c r="N84" s="1">
        <f t="shared" si="31"/>
        <v>2560.2353719243492</v>
      </c>
      <c r="O84" s="1">
        <f t="shared" si="32"/>
      </c>
      <c r="P84" s="2">
        <f t="shared" si="33"/>
        <v>0.9</v>
      </c>
      <c r="Q84" s="2">
        <f>IF($M84&lt;$Q$7,"error",IF($M84&lt;$Q$8,$R$7*$T$7+$S$7*($M84-$Q$7)*($T$8-$T$7)/($Q$8-$Q$7),IF($M84&lt;$Q$9,$R$8*$T$8+$S$8*($M84-$Q$8)*($T$9-$T$8)/($Q$9-$Q$8),IF($M84&lt;$Q$10,$R$9*$T$9+$S$9*($M84-$Q$9)*($T$10-$T$9)/($Q$10-$Q$9),IF($M84&lt;$Q$11,$R$10*$T$10+$S$10*($M84-$Q$10)*($T$11-$T$10)/($Q$11-$Q$10),IF($M84&lt;$Q$12,$R$11*$T$11+$S$11*($M84-$Q$11)*($T$12-$T$11)/($Q$12-$Q$11),1))))))</f>
        <v>0.4167825024062894</v>
      </c>
      <c r="R84" s="2">
        <f t="shared" si="34"/>
        <v>1</v>
      </c>
      <c r="S84" s="2">
        <f t="shared" si="35"/>
        <v>0.6200695014437736</v>
      </c>
      <c r="T84" s="2">
        <f t="shared" si="36"/>
        <v>1424</v>
      </c>
      <c r="U84">
        <f t="shared" si="37"/>
        <v>0.6200695014437736</v>
      </c>
      <c r="V84">
        <f t="shared" si="38"/>
        <v>1424</v>
      </c>
      <c r="W84">
        <f t="shared" si="39"/>
        <v>0</v>
      </c>
      <c r="X84">
        <f t="shared" si="40"/>
        <v>0</v>
      </c>
      <c r="Y84">
        <f t="shared" si="41"/>
        <v>0</v>
      </c>
      <c r="Z84">
        <f t="shared" si="42"/>
        <v>0</v>
      </c>
      <c r="AA84">
        <f t="shared" si="43"/>
        <v>0</v>
      </c>
      <c r="AB84">
        <f t="shared" si="44"/>
        <v>0</v>
      </c>
    </row>
    <row r="85" spans="1:28" ht="12.75">
      <c r="A85" t="s">
        <v>30</v>
      </c>
      <c r="B85" t="s">
        <v>15</v>
      </c>
      <c r="C85">
        <v>30000</v>
      </c>
      <c r="D85">
        <f t="shared" si="24"/>
        <v>3000</v>
      </c>
      <c r="E85">
        <f t="shared" si="25"/>
        <v>300</v>
      </c>
      <c r="F85">
        <f t="shared" si="25"/>
        <v>0</v>
      </c>
      <c r="G85">
        <f t="shared" si="25"/>
        <v>0.12</v>
      </c>
      <c r="H85" t="str">
        <f t="shared" si="25"/>
        <v>Y</v>
      </c>
      <c r="I85">
        <f t="shared" si="26"/>
        <v>30000</v>
      </c>
      <c r="J85" s="1">
        <f t="shared" si="27"/>
        <v>6600</v>
      </c>
      <c r="K85" s="1">
        <f t="shared" si="28"/>
        <v>9600</v>
      </c>
      <c r="L85" s="1">
        <f t="shared" si="29"/>
        <v>39600</v>
      </c>
      <c r="M85" s="1">
        <f t="shared" si="30"/>
        <v>4166.174098172734</v>
      </c>
      <c r="N85" s="1">
        <f t="shared" si="31"/>
        <v>4166.174098172734</v>
      </c>
      <c r="O85" s="1">
        <f t="shared" si="32"/>
      </c>
      <c r="P85" s="2">
        <f t="shared" si="33"/>
        <v>0.9</v>
      </c>
      <c r="Q85" s="2">
        <f>IF($M85&lt;$Q$7,"error",IF($M85&lt;$Q$8,$R$7*$T$7+$S$7*($M85-$Q$7)*($T$8-$T$7)/($Q$8-$Q$7),IF($M85&lt;$Q$9,$R$8*$T$8+$S$8*($M85-$Q$8)*($T$9-$T$8)/($Q$9-$Q$8),IF($M85&lt;$Q$10,$R$9*$T$9+$S$9*($M85-$Q$9)*($T$10-$T$9)/($Q$10-$Q$9),IF($M85&lt;$Q$11,$R$10*$T$10+$S$10*($M85-$Q$10)*($T$11-$T$10)/($Q$11-$Q$10),IF($M85&lt;$Q$12,$R$11*$T$11+$S$11*($M85-$Q$11)*($T$12-$T$11)/($Q$12-$Q$11),1))))))</f>
        <v>0.6782143880746311</v>
      </c>
      <c r="R85" s="2">
        <f t="shared" si="34"/>
        <v>1</v>
      </c>
      <c r="S85" s="2">
        <f t="shared" si="35"/>
        <v>0.7769286328447786</v>
      </c>
      <c r="T85" s="2">
        <f t="shared" si="36"/>
        <v>2232</v>
      </c>
      <c r="U85">
        <f t="shared" si="37"/>
        <v>0.7769286328447786</v>
      </c>
      <c r="V85">
        <f t="shared" si="38"/>
        <v>2232</v>
      </c>
      <c r="W85">
        <f t="shared" si="39"/>
        <v>0</v>
      </c>
      <c r="X85">
        <f t="shared" si="40"/>
        <v>0</v>
      </c>
      <c r="Y85">
        <f t="shared" si="41"/>
        <v>0</v>
      </c>
      <c r="Z85">
        <f t="shared" si="42"/>
        <v>0</v>
      </c>
      <c r="AA85">
        <f t="shared" si="43"/>
        <v>0</v>
      </c>
      <c r="AB85">
        <f t="shared" si="44"/>
        <v>0</v>
      </c>
    </row>
    <row r="86" spans="1:28" ht="12.75">
      <c r="A86" t="s">
        <v>30</v>
      </c>
      <c r="B86" t="s">
        <v>15</v>
      </c>
      <c r="C86">
        <v>50000</v>
      </c>
      <c r="D86">
        <f t="shared" si="24"/>
        <v>3000</v>
      </c>
      <c r="E86">
        <f t="shared" si="25"/>
        <v>300</v>
      </c>
      <c r="F86">
        <f t="shared" si="25"/>
        <v>0</v>
      </c>
      <c r="G86">
        <f t="shared" si="25"/>
        <v>0.12</v>
      </c>
      <c r="H86" t="str">
        <f t="shared" si="25"/>
        <v>Y</v>
      </c>
      <c r="I86">
        <f t="shared" si="26"/>
        <v>50000</v>
      </c>
      <c r="J86" s="1">
        <f t="shared" si="27"/>
        <v>9000</v>
      </c>
      <c r="K86" s="1">
        <f t="shared" si="28"/>
        <v>12000</v>
      </c>
      <c r="L86" s="1">
        <f t="shared" si="29"/>
        <v>62000</v>
      </c>
      <c r="M86" s="1">
        <f t="shared" si="30"/>
        <v>4828.149541655848</v>
      </c>
      <c r="N86" s="1">
        <f t="shared" si="31"/>
        <v>4828.149541655848</v>
      </c>
      <c r="O86" s="1">
        <f t="shared" si="32"/>
      </c>
      <c r="P86" s="2">
        <f t="shared" si="33"/>
        <v>0.9</v>
      </c>
      <c r="Q86" s="2">
        <f>IF($M86&lt;$Q$7,"error",IF($M86&lt;$Q$8,$R$7*$T$7+$S$7*($M86-$Q$7)*($T$8-$T$7)/($Q$8-$Q$7),IF($M86&lt;$Q$9,$R$8*$T$8+$S$8*($M86-$Q$8)*($T$9-$T$8)/($Q$9-$Q$8),IF($M86&lt;$Q$10,$R$9*$T$9+$S$9*($M86-$Q$9)*($T$10-$T$9)/($Q$10-$Q$9),IF($M86&lt;$Q$11,$R$10*$T$10+$S$10*($M86-$Q$10)*($T$11-$T$10)/($Q$11-$Q$10),IF($M86&lt;$Q$12,$R$11*$T$11+$S$11*($M86-$Q$11)*($T$12-$T$11)/($Q$12-$Q$11),1))))))</f>
        <v>0.7264074770827924</v>
      </c>
      <c r="R86" s="2">
        <f t="shared" si="34"/>
        <v>1</v>
      </c>
      <c r="S86" s="2">
        <f t="shared" si="35"/>
        <v>0.8058444862496754</v>
      </c>
      <c r="T86" s="2">
        <f t="shared" si="36"/>
        <v>3040</v>
      </c>
      <c r="U86">
        <f t="shared" si="37"/>
        <v>0.8058444862496754</v>
      </c>
      <c r="V86">
        <f t="shared" si="38"/>
        <v>3040</v>
      </c>
      <c r="W86">
        <f t="shared" si="39"/>
        <v>0</v>
      </c>
      <c r="X86">
        <f t="shared" si="40"/>
        <v>0</v>
      </c>
      <c r="Y86">
        <f t="shared" si="41"/>
        <v>0</v>
      </c>
      <c r="Z86">
        <f t="shared" si="42"/>
        <v>0</v>
      </c>
      <c r="AA86">
        <f t="shared" si="43"/>
        <v>0</v>
      </c>
      <c r="AB86">
        <f t="shared" si="44"/>
        <v>0</v>
      </c>
    </row>
    <row r="87" spans="1:28" ht="12.75">
      <c r="A87" t="s">
        <v>30</v>
      </c>
      <c r="B87" t="s">
        <v>22</v>
      </c>
      <c r="C87">
        <v>100</v>
      </c>
      <c r="D87">
        <f t="shared" si="24"/>
        <v>3000</v>
      </c>
      <c r="E87">
        <f t="shared" si="25"/>
        <v>450</v>
      </c>
      <c r="F87">
        <f t="shared" si="25"/>
        <v>0</v>
      </c>
      <c r="G87">
        <f t="shared" si="25"/>
        <v>0.13</v>
      </c>
      <c r="H87" t="str">
        <f t="shared" si="25"/>
        <v>Y</v>
      </c>
      <c r="I87">
        <f t="shared" si="26"/>
        <v>100</v>
      </c>
      <c r="J87" s="1">
        <f t="shared" si="27"/>
        <v>3013</v>
      </c>
      <c r="K87" s="1">
        <f t="shared" si="28"/>
        <v>6013</v>
      </c>
      <c r="L87" s="1">
        <f t="shared" si="29"/>
        <v>6113</v>
      </c>
      <c r="M87" s="1">
        <f t="shared" si="30"/>
        <v>72.73791814218083</v>
      </c>
      <c r="N87" s="1">
        <f t="shared" si="31"/>
        <v>72.73791814218083</v>
      </c>
      <c r="O87" s="1">
        <f t="shared" si="32"/>
      </c>
      <c r="P87" s="2">
        <f t="shared" si="33"/>
        <v>0.9</v>
      </c>
      <c r="Q87" s="2">
        <f>IF($M87&lt;$Q$7,"error",IF($M87&lt;$Q$8,$R$7*$T$7+$S$7*($M87-$Q$7)*($T$8-$T$7)/($Q$8-$Q$7),IF($M87&lt;$Q$9,$R$8*$T$8+$S$8*($M87-$Q$8)*($T$9-$T$8)/($Q$9-$Q$8),IF($M87&lt;$Q$10,$R$9*$T$9+$S$9*($M87-$Q$9)*($T$10-$T$9)/($Q$10-$Q$9),IF($M87&lt;$Q$11,$R$10*$T$10+$S$10*($M87-$Q$10)*($T$11-$T$10)/($Q$11-$Q$10),IF($M87&lt;$Q$12,$R$11*$T$11+$S$11*($M87-$Q$11)*($T$12-$T$11)/($Q$12-$Q$11),1))))))</f>
        <v>0.011841056441750368</v>
      </c>
      <c r="R87" s="2">
        <f t="shared" si="34"/>
        <v>1</v>
      </c>
      <c r="S87" s="2">
        <f t="shared" si="35"/>
        <v>0.3771046338650502</v>
      </c>
      <c r="T87" s="2">
        <f t="shared" si="36"/>
        <v>1024.21</v>
      </c>
      <c r="U87">
        <f t="shared" si="37"/>
        <v>0</v>
      </c>
      <c r="V87">
        <f t="shared" si="38"/>
        <v>0</v>
      </c>
      <c r="W87">
        <f t="shared" si="39"/>
        <v>0.3771046338650502</v>
      </c>
      <c r="X87">
        <f t="shared" si="40"/>
        <v>1024.21</v>
      </c>
      <c r="Y87">
        <f t="shared" si="41"/>
        <v>0</v>
      </c>
      <c r="Z87">
        <f t="shared" si="42"/>
        <v>0</v>
      </c>
      <c r="AA87">
        <f t="shared" si="43"/>
        <v>0</v>
      </c>
      <c r="AB87">
        <f t="shared" si="44"/>
        <v>0</v>
      </c>
    </row>
    <row r="88" spans="1:28" ht="12.75">
      <c r="A88" t="s">
        <v>30</v>
      </c>
      <c r="B88" t="s">
        <v>22</v>
      </c>
      <c r="C88">
        <v>300</v>
      </c>
      <c r="D88">
        <f t="shared" si="24"/>
        <v>3000</v>
      </c>
      <c r="E88">
        <f t="shared" si="25"/>
        <v>450</v>
      </c>
      <c r="F88">
        <f t="shared" si="25"/>
        <v>0</v>
      </c>
      <c r="G88">
        <f t="shared" si="25"/>
        <v>0.13</v>
      </c>
      <c r="H88" t="str">
        <f t="shared" si="25"/>
        <v>Y</v>
      </c>
      <c r="I88">
        <f t="shared" si="26"/>
        <v>300</v>
      </c>
      <c r="J88" s="1">
        <f t="shared" si="27"/>
        <v>3039</v>
      </c>
      <c r="K88" s="1">
        <f t="shared" si="28"/>
        <v>6039</v>
      </c>
      <c r="L88" s="1">
        <f t="shared" si="29"/>
        <v>6339</v>
      </c>
      <c r="M88" s="1">
        <f t="shared" si="30"/>
        <v>213.8082306153293</v>
      </c>
      <c r="N88" s="1">
        <f t="shared" si="31"/>
        <v>213.8082306153293</v>
      </c>
      <c r="O88" s="1">
        <f t="shared" si="32"/>
      </c>
      <c r="P88" s="2">
        <f t="shared" si="33"/>
        <v>0.9</v>
      </c>
      <c r="Q88" s="2">
        <f>IF($M88&lt;$Q$7,"error",IF($M88&lt;$Q$8,$R$7*$T$7+$S$7*($M88-$Q$7)*($T$8-$T$7)/($Q$8-$Q$7),IF($M88&lt;$Q$9,$R$8*$T$8+$S$8*($M88-$Q$8)*($T$9-$T$8)/($Q$9-$Q$8),IF($M88&lt;$Q$10,$R$9*$T$9+$S$9*($M88-$Q$9)*($T$10-$T$9)/($Q$10-$Q$9),IF($M88&lt;$Q$11,$R$10*$T$10+$S$10*($M88-$Q$10)*($T$11-$T$10)/($Q$11-$Q$10),IF($M88&lt;$Q$12,$R$11*$T$11+$S$11*($M88-$Q$11)*($T$12-$T$11)/($Q$12-$Q$11),1))))))</f>
        <v>0.03480599103040244</v>
      </c>
      <c r="R88" s="2">
        <f t="shared" si="34"/>
        <v>1</v>
      </c>
      <c r="S88" s="2">
        <f t="shared" si="35"/>
        <v>0.3908835946182415</v>
      </c>
      <c r="T88" s="2">
        <f t="shared" si="36"/>
        <v>1032.63</v>
      </c>
      <c r="U88">
        <f t="shared" si="37"/>
        <v>0</v>
      </c>
      <c r="V88">
        <f t="shared" si="38"/>
        <v>0</v>
      </c>
      <c r="W88">
        <f t="shared" si="39"/>
        <v>0.3908835946182415</v>
      </c>
      <c r="X88">
        <f t="shared" si="40"/>
        <v>1032.63</v>
      </c>
      <c r="Y88">
        <f t="shared" si="41"/>
        <v>0</v>
      </c>
      <c r="Z88">
        <f t="shared" si="42"/>
        <v>0</v>
      </c>
      <c r="AA88">
        <f t="shared" si="43"/>
        <v>0</v>
      </c>
      <c r="AB88">
        <f t="shared" si="44"/>
        <v>0</v>
      </c>
    </row>
    <row r="89" spans="1:28" ht="12.75">
      <c r="A89" t="s">
        <v>30</v>
      </c>
      <c r="B89" t="s">
        <v>22</v>
      </c>
      <c r="C89">
        <v>600</v>
      </c>
      <c r="D89">
        <f t="shared" si="24"/>
        <v>3000</v>
      </c>
      <c r="E89">
        <f t="shared" si="25"/>
        <v>450</v>
      </c>
      <c r="F89">
        <f t="shared" si="25"/>
        <v>0</v>
      </c>
      <c r="G89">
        <f t="shared" si="25"/>
        <v>0.13</v>
      </c>
      <c r="H89" t="str">
        <f t="shared" si="25"/>
        <v>Y</v>
      </c>
      <c r="I89">
        <f t="shared" si="26"/>
        <v>600</v>
      </c>
      <c r="J89" s="1">
        <f t="shared" si="27"/>
        <v>3078</v>
      </c>
      <c r="K89" s="1">
        <f t="shared" si="28"/>
        <v>6078</v>
      </c>
      <c r="L89" s="1">
        <f t="shared" si="29"/>
        <v>6678</v>
      </c>
      <c r="M89" s="1">
        <f t="shared" si="30"/>
        <v>415.1699553884593</v>
      </c>
      <c r="N89" s="1">
        <f t="shared" si="31"/>
        <v>415.1699553884593</v>
      </c>
      <c r="O89" s="1">
        <f t="shared" si="32"/>
      </c>
      <c r="P89" s="2">
        <f t="shared" si="33"/>
        <v>0.9</v>
      </c>
      <c r="Q89" s="2">
        <f>IF($M89&lt;$Q$7,"error",IF($M89&lt;$Q$8,$R$7*$T$7+$S$7*($M89-$Q$7)*($T$8-$T$7)/($Q$8-$Q$7),IF($M89&lt;$Q$9,$R$8*$T$8+$S$8*($M89-$Q$8)*($T$9-$T$8)/($Q$9-$Q$8),IF($M89&lt;$Q$10,$R$9*$T$9+$S$9*($M89-$Q$9)*($T$10-$T$9)/($Q$10-$Q$9),IF($M89&lt;$Q$11,$R$10*$T$10+$S$10*($M89-$Q$10)*($T$11-$T$10)/($Q$11-$Q$10),IF($M89&lt;$Q$12,$R$11*$T$11+$S$11*($M89-$Q$11)*($T$12-$T$11)/($Q$12-$Q$11),1))))))</f>
        <v>0.06758580669114454</v>
      </c>
      <c r="R89" s="2">
        <f t="shared" si="34"/>
        <v>1</v>
      </c>
      <c r="S89" s="2">
        <f t="shared" si="35"/>
        <v>0.4105514840146868</v>
      </c>
      <c r="T89" s="2">
        <f t="shared" si="36"/>
        <v>1045.26</v>
      </c>
      <c r="U89">
        <f t="shared" si="37"/>
        <v>0</v>
      </c>
      <c r="V89">
        <f t="shared" si="38"/>
        <v>0</v>
      </c>
      <c r="W89">
        <f t="shared" si="39"/>
        <v>0.4105514840146868</v>
      </c>
      <c r="X89">
        <f t="shared" si="40"/>
        <v>1045.26</v>
      </c>
      <c r="Y89">
        <f t="shared" si="41"/>
        <v>0</v>
      </c>
      <c r="Z89">
        <f t="shared" si="42"/>
        <v>0</v>
      </c>
      <c r="AA89">
        <f t="shared" si="43"/>
        <v>0</v>
      </c>
      <c r="AB89">
        <f t="shared" si="44"/>
        <v>0</v>
      </c>
    </row>
    <row r="90" spans="1:28" ht="12.75">
      <c r="A90" t="s">
        <v>30</v>
      </c>
      <c r="B90" t="s">
        <v>22</v>
      </c>
      <c r="C90">
        <v>1200</v>
      </c>
      <c r="D90">
        <f t="shared" si="24"/>
        <v>3000</v>
      </c>
      <c r="E90">
        <f t="shared" si="25"/>
        <v>450</v>
      </c>
      <c r="F90">
        <f t="shared" si="25"/>
        <v>0</v>
      </c>
      <c r="G90">
        <f t="shared" si="25"/>
        <v>0.13</v>
      </c>
      <c r="H90" t="str">
        <f t="shared" si="25"/>
        <v>Y</v>
      </c>
      <c r="I90">
        <f t="shared" si="26"/>
        <v>1200</v>
      </c>
      <c r="J90" s="1">
        <f t="shared" si="27"/>
        <v>3156</v>
      </c>
      <c r="K90" s="1">
        <f t="shared" si="28"/>
        <v>6156</v>
      </c>
      <c r="L90" s="1">
        <f t="shared" si="29"/>
        <v>7356</v>
      </c>
      <c r="M90" s="1">
        <f t="shared" si="30"/>
        <v>785.3728902755986</v>
      </c>
      <c r="N90" s="1">
        <f t="shared" si="31"/>
        <v>785.3728902755986</v>
      </c>
      <c r="O90" s="1">
        <f t="shared" si="32"/>
      </c>
      <c r="P90" s="2">
        <f t="shared" si="33"/>
        <v>0.9</v>
      </c>
      <c r="Q90" s="2">
        <f>IF($M90&lt;$Q$7,"error",IF($M90&lt;$Q$8,$R$7*$T$7+$S$7*($M90-$Q$7)*($T$8-$T$7)/($Q$8-$Q$7),IF($M90&lt;$Q$9,$R$8*$T$8+$S$8*($M90-$Q$8)*($T$9-$T$8)/($Q$9-$Q$8),IF($M90&lt;$Q$10,$R$9*$T$9+$S$9*($M90-$Q$9)*($T$10-$T$9)/($Q$10-$Q$9),IF($M90&lt;$Q$11,$R$10*$T$10+$S$10*($M90-$Q$10)*($T$11-$T$10)/($Q$11-$Q$10),IF($M90&lt;$Q$12,$R$11*$T$11+$S$11*($M90-$Q$11)*($T$12-$T$11)/($Q$12-$Q$11),1))))))</f>
        <v>0.12785140074253928</v>
      </c>
      <c r="R90" s="2">
        <f t="shared" si="34"/>
        <v>1</v>
      </c>
      <c r="S90" s="2">
        <f t="shared" si="35"/>
        <v>0.44671084044552356</v>
      </c>
      <c r="T90" s="2">
        <f t="shared" si="36"/>
        <v>1070.52</v>
      </c>
      <c r="U90">
        <f t="shared" si="37"/>
        <v>0</v>
      </c>
      <c r="V90">
        <f t="shared" si="38"/>
        <v>0</v>
      </c>
      <c r="W90">
        <f t="shared" si="39"/>
        <v>0.44671084044552356</v>
      </c>
      <c r="X90">
        <f t="shared" si="40"/>
        <v>1070.52</v>
      </c>
      <c r="Y90">
        <f t="shared" si="41"/>
        <v>0</v>
      </c>
      <c r="Z90">
        <f t="shared" si="42"/>
        <v>0</v>
      </c>
      <c r="AA90">
        <f t="shared" si="43"/>
        <v>0</v>
      </c>
      <c r="AB90">
        <f t="shared" si="44"/>
        <v>0</v>
      </c>
    </row>
    <row r="91" spans="1:28" ht="12.75">
      <c r="A91" t="s">
        <v>30</v>
      </c>
      <c r="B91" t="s">
        <v>22</v>
      </c>
      <c r="C91">
        <v>3000</v>
      </c>
      <c r="D91">
        <f t="shared" si="24"/>
        <v>3000</v>
      </c>
      <c r="E91">
        <f t="shared" si="25"/>
        <v>450</v>
      </c>
      <c r="F91">
        <f t="shared" si="25"/>
        <v>0</v>
      </c>
      <c r="G91">
        <f t="shared" si="25"/>
        <v>0.13</v>
      </c>
      <c r="H91" t="str">
        <f t="shared" si="25"/>
        <v>Y</v>
      </c>
      <c r="I91">
        <f t="shared" si="26"/>
        <v>3000</v>
      </c>
      <c r="J91" s="1">
        <f t="shared" si="27"/>
        <v>3390</v>
      </c>
      <c r="K91" s="1">
        <f t="shared" si="28"/>
        <v>6390</v>
      </c>
      <c r="L91" s="1">
        <f t="shared" si="29"/>
        <v>9390</v>
      </c>
      <c r="M91" s="1">
        <f t="shared" si="30"/>
        <v>1697.4576195035106</v>
      </c>
      <c r="N91" s="1">
        <f t="shared" si="31"/>
        <v>1697.4576195035106</v>
      </c>
      <c r="O91" s="1">
        <f t="shared" si="32"/>
      </c>
      <c r="P91" s="2">
        <f t="shared" si="33"/>
        <v>0.9</v>
      </c>
      <c r="Q91" s="2">
        <f>IF($M91&lt;$Q$7,"error",IF($M91&lt;$Q$8,$R$7*$T$7+$S$7*($M91-$Q$7)*($T$8-$T$7)/($Q$8-$Q$7),IF($M91&lt;$Q$9,$R$8*$T$8+$S$8*($M91-$Q$8)*($T$9-$T$8)/($Q$9-$Q$8),IF($M91&lt;$Q$10,$R$9*$T$9+$S$9*($M91-$Q$9)*($T$10-$T$9)/($Q$10-$Q$9),IF($M91&lt;$Q$11,$R$10*$T$10+$S$10*($M91-$Q$10)*($T$11-$T$10)/($Q$11-$Q$10),IF($M91&lt;$Q$12,$R$11*$T$11+$S$11*($M91-$Q$11)*($T$12-$T$11)/($Q$12-$Q$11),1))))))</f>
        <v>0.27633031015173426</v>
      </c>
      <c r="R91" s="2">
        <f t="shared" si="34"/>
        <v>1</v>
      </c>
      <c r="S91" s="2">
        <f t="shared" si="35"/>
        <v>0.5357981860910406</v>
      </c>
      <c r="T91" s="2">
        <f t="shared" si="36"/>
        <v>1146.3</v>
      </c>
      <c r="U91">
        <f t="shared" si="37"/>
        <v>0</v>
      </c>
      <c r="V91">
        <f t="shared" si="38"/>
        <v>0</v>
      </c>
      <c r="W91">
        <f t="shared" si="39"/>
        <v>0.5357981860910406</v>
      </c>
      <c r="X91">
        <f t="shared" si="40"/>
        <v>1146.3</v>
      </c>
      <c r="Y91">
        <f t="shared" si="41"/>
        <v>0</v>
      </c>
      <c r="Z91">
        <f t="shared" si="42"/>
        <v>0</v>
      </c>
      <c r="AA91">
        <f t="shared" si="43"/>
        <v>0</v>
      </c>
      <c r="AB91">
        <f t="shared" si="44"/>
        <v>0</v>
      </c>
    </row>
    <row r="92" spans="1:28" ht="12.75">
      <c r="A92" t="s">
        <v>30</v>
      </c>
      <c r="B92" t="s">
        <v>22</v>
      </c>
      <c r="C92">
        <v>10000</v>
      </c>
      <c r="D92">
        <f t="shared" si="24"/>
        <v>3000</v>
      </c>
      <c r="E92">
        <f t="shared" si="25"/>
        <v>450</v>
      </c>
      <c r="F92">
        <f t="shared" si="25"/>
        <v>0</v>
      </c>
      <c r="G92">
        <f t="shared" si="25"/>
        <v>0.13</v>
      </c>
      <c r="H92" t="str">
        <f t="shared" si="25"/>
        <v>Y</v>
      </c>
      <c r="I92">
        <f t="shared" si="26"/>
        <v>10000</v>
      </c>
      <c r="J92" s="1">
        <f t="shared" si="27"/>
        <v>4300</v>
      </c>
      <c r="K92" s="1">
        <f t="shared" si="28"/>
        <v>7300</v>
      </c>
      <c r="L92" s="1">
        <f t="shared" si="29"/>
        <v>17300</v>
      </c>
      <c r="M92" s="1">
        <f t="shared" si="30"/>
        <v>3805.0897962708004</v>
      </c>
      <c r="N92" s="1">
        <f t="shared" si="31"/>
        <v>3805.0897962708004</v>
      </c>
      <c r="O92" s="1">
        <f t="shared" si="32"/>
      </c>
      <c r="P92" s="2">
        <f t="shared" si="33"/>
        <v>0.9</v>
      </c>
      <c r="Q92" s="2">
        <f>IF($M92&lt;$Q$7,"error",IF($M92&lt;$Q$8,$R$7*$T$7+$S$7*($M92-$Q$7)*($T$8-$T$7)/($Q$8-$Q$7),IF($M92&lt;$Q$9,$R$8*$T$8+$S$8*($M92-$Q$8)*($T$9-$T$8)/($Q$9-$Q$8),IF($M92&lt;$Q$10,$R$9*$T$9+$S$9*($M92-$Q$9)*($T$10-$T$9)/($Q$10-$Q$9),IF($M92&lt;$Q$11,$R$10*$T$10+$S$10*($M92-$Q$10)*($T$11-$T$10)/($Q$11-$Q$10),IF($M92&lt;$Q$12,$R$11*$T$11+$S$11*($M92-$Q$11)*($T$12-$T$11)/($Q$12-$Q$11),1))))))</f>
        <v>0.6194332226487349</v>
      </c>
      <c r="R92" s="2">
        <f t="shared" si="34"/>
        <v>1</v>
      </c>
      <c r="S92" s="2">
        <f t="shared" si="35"/>
        <v>0.741659933589241</v>
      </c>
      <c r="T92" s="2">
        <f t="shared" si="36"/>
        <v>1441</v>
      </c>
      <c r="U92">
        <f t="shared" si="37"/>
        <v>0</v>
      </c>
      <c r="V92">
        <f t="shared" si="38"/>
        <v>0</v>
      </c>
      <c r="W92">
        <f t="shared" si="39"/>
        <v>0.741659933589241</v>
      </c>
      <c r="X92">
        <f t="shared" si="40"/>
        <v>1441</v>
      </c>
      <c r="Y92">
        <f t="shared" si="41"/>
        <v>0</v>
      </c>
      <c r="Z92">
        <f t="shared" si="42"/>
        <v>0</v>
      </c>
      <c r="AA92">
        <f t="shared" si="43"/>
        <v>0</v>
      </c>
      <c r="AB92">
        <f t="shared" si="44"/>
        <v>0</v>
      </c>
    </row>
    <row r="93" spans="1:28" ht="12.75">
      <c r="A93" t="s">
        <v>30</v>
      </c>
      <c r="B93" t="s">
        <v>22</v>
      </c>
      <c r="C93">
        <v>30000</v>
      </c>
      <c r="D93">
        <f t="shared" si="24"/>
        <v>3000</v>
      </c>
      <c r="E93">
        <f t="shared" si="25"/>
        <v>450</v>
      </c>
      <c r="F93">
        <f t="shared" si="25"/>
        <v>0</v>
      </c>
      <c r="G93">
        <f t="shared" si="25"/>
        <v>0.13</v>
      </c>
      <c r="H93" t="str">
        <f t="shared" si="25"/>
        <v>Y</v>
      </c>
      <c r="I93">
        <f t="shared" si="26"/>
        <v>30000</v>
      </c>
      <c r="J93" s="1">
        <f t="shared" si="27"/>
        <v>6900</v>
      </c>
      <c r="K93" s="1">
        <f t="shared" si="28"/>
        <v>9900</v>
      </c>
      <c r="L93" s="1">
        <f t="shared" si="29"/>
        <v>39900</v>
      </c>
      <c r="M93" s="1">
        <f t="shared" si="30"/>
        <v>6146.841309390756</v>
      </c>
      <c r="N93" s="1">
        <f t="shared" si="31"/>
        <v>6146.841309390756</v>
      </c>
      <c r="O93" s="1">
        <f t="shared" si="32"/>
      </c>
      <c r="P93" s="2">
        <f t="shared" si="33"/>
        <v>0.9</v>
      </c>
      <c r="Q93" s="2">
        <f>IF($M93&lt;$Q$7,"error",IF($M93&lt;$Q$8,$R$7*$T$7+$S$7*($M93-$Q$7)*($T$8-$T$7)/($Q$8-$Q$7),IF($M93&lt;$Q$9,$R$8*$T$8+$S$8*($M93-$Q$8)*($T$9-$T$8)/($Q$9-$Q$8),IF($M93&lt;$Q$10,$R$9*$T$9+$S$9*($M93-$Q$9)*($T$10-$T$9)/($Q$10-$Q$9),IF($M93&lt;$Q$11,$R$10*$T$10+$S$10*($M93-$Q$10)*($T$11-$T$10)/($Q$11-$Q$10),IF($M93&lt;$Q$12,$R$11*$T$11+$S$11*($M93-$Q$11)*($T$12-$T$11)/($Q$12-$Q$11),1))))))</f>
        <v>0.7923420654695378</v>
      </c>
      <c r="R93" s="2">
        <f t="shared" si="34"/>
        <v>1</v>
      </c>
      <c r="S93" s="2">
        <f t="shared" si="35"/>
        <v>0.8454052392817226</v>
      </c>
      <c r="T93" s="2">
        <f t="shared" si="36"/>
        <v>2283</v>
      </c>
      <c r="U93">
        <f t="shared" si="37"/>
        <v>0</v>
      </c>
      <c r="V93">
        <f t="shared" si="38"/>
        <v>0</v>
      </c>
      <c r="W93">
        <f t="shared" si="39"/>
        <v>0.8454052392817226</v>
      </c>
      <c r="X93">
        <f t="shared" si="40"/>
        <v>2283</v>
      </c>
      <c r="Y93">
        <f t="shared" si="41"/>
        <v>0</v>
      </c>
      <c r="Z93">
        <f t="shared" si="42"/>
        <v>0</v>
      </c>
      <c r="AA93">
        <f t="shared" si="43"/>
        <v>0</v>
      </c>
      <c r="AB93">
        <f t="shared" si="44"/>
        <v>0</v>
      </c>
    </row>
    <row r="94" spans="1:28" ht="12.75">
      <c r="A94" t="s">
        <v>30</v>
      </c>
      <c r="B94" t="s">
        <v>22</v>
      </c>
      <c r="C94">
        <v>50000</v>
      </c>
      <c r="D94">
        <f t="shared" si="24"/>
        <v>3000</v>
      </c>
      <c r="E94">
        <f t="shared" si="25"/>
        <v>450</v>
      </c>
      <c r="F94">
        <f t="shared" si="25"/>
        <v>0</v>
      </c>
      <c r="G94">
        <f t="shared" si="25"/>
        <v>0.13</v>
      </c>
      <c r="H94" t="str">
        <f t="shared" si="25"/>
        <v>Y</v>
      </c>
      <c r="I94">
        <f t="shared" si="26"/>
        <v>50000</v>
      </c>
      <c r="J94" s="1">
        <f t="shared" si="27"/>
        <v>9500</v>
      </c>
      <c r="K94" s="1">
        <f t="shared" si="28"/>
        <v>12500</v>
      </c>
      <c r="L94" s="1">
        <f t="shared" si="29"/>
        <v>62500</v>
      </c>
      <c r="M94" s="1">
        <f t="shared" si="30"/>
        <v>7097.621193834382</v>
      </c>
      <c r="N94" s="1">
        <f t="shared" si="31"/>
        <v>7097.621193834382</v>
      </c>
      <c r="O94" s="1">
        <f t="shared" si="32"/>
      </c>
      <c r="P94" s="2">
        <f t="shared" si="33"/>
        <v>0.9</v>
      </c>
      <c r="Q94" s="2">
        <f>IF($M94&lt;$Q$7,"error",IF($M94&lt;$Q$8,$R$7*$T$7+$S$7*($M94-$Q$7)*($T$8-$T$7)/($Q$8-$Q$7),IF($M94&lt;$Q$9,$R$8*$T$8+$S$8*($M94-$Q$8)*($T$9-$T$8)/($Q$9-$Q$8),IF($M94&lt;$Q$10,$R$9*$T$9+$S$9*($M94-$Q$9)*($T$10-$T$9)/($Q$10-$Q$9),IF($M94&lt;$Q$11,$R$10*$T$10+$S$10*($M94-$Q$10)*($T$11-$T$10)/($Q$11-$Q$10),IF($M94&lt;$Q$12,$R$11*$T$11+$S$11*($M94-$Q$11)*($T$12-$T$11)/($Q$12-$Q$11),1))))))</f>
        <v>0.8398810596917191</v>
      </c>
      <c r="R94" s="2">
        <f t="shared" si="34"/>
        <v>1</v>
      </c>
      <c r="S94" s="2">
        <f t="shared" si="35"/>
        <v>0.8739286358150314</v>
      </c>
      <c r="T94" s="2">
        <f t="shared" si="36"/>
        <v>3125</v>
      </c>
      <c r="U94">
        <f t="shared" si="37"/>
        <v>0</v>
      </c>
      <c r="V94">
        <f t="shared" si="38"/>
        <v>0</v>
      </c>
      <c r="W94">
        <f t="shared" si="39"/>
        <v>0.8739286358150314</v>
      </c>
      <c r="X94">
        <f t="shared" si="40"/>
        <v>3125</v>
      </c>
      <c r="Y94">
        <f t="shared" si="41"/>
        <v>0</v>
      </c>
      <c r="Z94">
        <f t="shared" si="42"/>
        <v>0</v>
      </c>
      <c r="AA94">
        <f t="shared" si="43"/>
        <v>0</v>
      </c>
      <c r="AB94">
        <f t="shared" si="44"/>
        <v>0</v>
      </c>
    </row>
    <row r="95" spans="1:28" ht="12.75">
      <c r="A95" t="s">
        <v>30</v>
      </c>
      <c r="B95" t="s">
        <v>23</v>
      </c>
      <c r="C95">
        <v>30</v>
      </c>
      <c r="D95">
        <f t="shared" si="24"/>
        <v>3000</v>
      </c>
      <c r="E95">
        <f t="shared" si="25"/>
        <v>3000</v>
      </c>
      <c r="F95">
        <f t="shared" si="25"/>
        <v>25</v>
      </c>
      <c r="G95">
        <f t="shared" si="25"/>
        <v>0.3</v>
      </c>
      <c r="H95" t="str">
        <f t="shared" si="25"/>
        <v>N</v>
      </c>
      <c r="I95">
        <f t="shared" si="26"/>
        <v>30</v>
      </c>
      <c r="J95" s="1">
        <f t="shared" si="27"/>
        <v>3034</v>
      </c>
      <c r="K95" s="1">
        <f t="shared" si="28"/>
        <v>6034</v>
      </c>
      <c r="L95" s="1">
        <f t="shared" si="29"/>
        <v>6064</v>
      </c>
      <c r="M95" s="1">
        <f t="shared" si="30"/>
        <v>145.80952353411593</v>
      </c>
      <c r="N95" s="1">
        <f t="shared" si="31"/>
      </c>
      <c r="O95" s="1">
        <f t="shared" si="32"/>
        <v>145.80952353411593</v>
      </c>
      <c r="P95" s="2">
        <f t="shared" si="33"/>
        <v>0.9</v>
      </c>
      <c r="Q95" s="2">
        <f>IF($M95&lt;$Q$7,"error",IF($M95&lt;$Q$8,$R$7*$T$7+$S$7*($M95-$Q$7)*($T$8-$T$7)/($Q$8-$Q$7),IF($M95&lt;$Q$9,$R$8*$T$8+$S$8*($M95-$Q$8)*($T$9-$T$8)/($Q$9-$Q$8),IF($M95&lt;$Q$10,$R$9*$T$9+$S$9*($M95-$Q$9)*($T$10-$T$9)/($Q$10-$Q$9),IF($M95&lt;$Q$11,$R$10*$T$10+$S$10*($M95-$Q$10)*($T$11-$T$10)/($Q$11-$Q$10),IF($M95&lt;$Q$12,$R$11*$T$11+$S$11*($M95-$Q$11)*($T$12-$T$11)/($Q$12-$Q$11),1))))))</f>
        <v>0.023736434063693287</v>
      </c>
      <c r="R95" s="2">
        <f t="shared" si="34"/>
        <v>0</v>
      </c>
      <c r="S95" s="2">
        <f t="shared" si="35"/>
        <v>0.284241860438216</v>
      </c>
      <c r="T95" s="2">
        <f t="shared" si="36"/>
        <v>1026.38</v>
      </c>
      <c r="U95">
        <f t="shared" si="37"/>
        <v>0</v>
      </c>
      <c r="V95">
        <f t="shared" si="38"/>
        <v>0</v>
      </c>
      <c r="W95">
        <f t="shared" si="39"/>
        <v>0</v>
      </c>
      <c r="X95">
        <f t="shared" si="40"/>
        <v>0</v>
      </c>
      <c r="Y95">
        <f t="shared" si="41"/>
        <v>0.284241860438216</v>
      </c>
      <c r="Z95">
        <f t="shared" si="42"/>
        <v>1026.38</v>
      </c>
      <c r="AA95">
        <f t="shared" si="43"/>
        <v>0</v>
      </c>
      <c r="AB95">
        <f t="shared" si="44"/>
        <v>0</v>
      </c>
    </row>
    <row r="96" spans="1:28" ht="12.75">
      <c r="A96" t="s">
        <v>30</v>
      </c>
      <c r="B96" t="s">
        <v>23</v>
      </c>
      <c r="C96">
        <v>100</v>
      </c>
      <c r="D96">
        <f t="shared" si="24"/>
        <v>3000</v>
      </c>
      <c r="E96">
        <f t="shared" si="25"/>
        <v>3000</v>
      </c>
      <c r="F96">
        <f t="shared" si="25"/>
        <v>25</v>
      </c>
      <c r="G96">
        <f t="shared" si="25"/>
        <v>0.3</v>
      </c>
      <c r="H96" t="str">
        <f t="shared" si="25"/>
        <v>N</v>
      </c>
      <c r="I96">
        <f t="shared" si="26"/>
        <v>100</v>
      </c>
      <c r="J96" s="1">
        <f t="shared" si="27"/>
        <v>3055</v>
      </c>
      <c r="K96" s="1">
        <f t="shared" si="28"/>
        <v>6055</v>
      </c>
      <c r="L96" s="1">
        <f t="shared" si="29"/>
        <v>6155</v>
      </c>
      <c r="M96" s="1">
        <f t="shared" si="30"/>
        <v>481.5832493620217</v>
      </c>
      <c r="N96" s="1">
        <f t="shared" si="31"/>
      </c>
      <c r="O96" s="1">
        <f t="shared" si="32"/>
        <v>481.5832493620217</v>
      </c>
      <c r="P96" s="2">
        <f t="shared" si="33"/>
        <v>0.9</v>
      </c>
      <c r="Q96" s="2">
        <f>IF($M96&lt;$Q$7,"error",IF($M96&lt;$Q$8,$R$7*$T$7+$S$7*($M96-$Q$7)*($T$8-$T$7)/($Q$8-$Q$7),IF($M96&lt;$Q$9,$R$8*$T$8+$S$8*($M96-$Q$8)*($T$9-$T$8)/($Q$9-$Q$8),IF($M96&lt;$Q$10,$R$9*$T$9+$S$9*($M96-$Q$9)*($T$10-$T$9)/($Q$10-$Q$9),IF($M96&lt;$Q$11,$R$10*$T$10+$S$10*($M96-$Q$10)*($T$11-$T$10)/($Q$11-$Q$10),IF($M96&lt;$Q$12,$R$11*$T$11+$S$11*($M96-$Q$11)*($T$12-$T$11)/($Q$12-$Q$11),1))))))</f>
        <v>0.07839727315195702</v>
      </c>
      <c r="R96" s="2">
        <f t="shared" si="34"/>
        <v>0</v>
      </c>
      <c r="S96" s="2">
        <f t="shared" si="35"/>
        <v>0.31703836389117424</v>
      </c>
      <c r="T96" s="2">
        <f t="shared" si="36"/>
        <v>1031.35</v>
      </c>
      <c r="U96">
        <f t="shared" si="37"/>
        <v>0</v>
      </c>
      <c r="V96">
        <f t="shared" si="38"/>
        <v>0</v>
      </c>
      <c r="W96">
        <f t="shared" si="39"/>
        <v>0</v>
      </c>
      <c r="X96">
        <f t="shared" si="40"/>
        <v>0</v>
      </c>
      <c r="Y96">
        <f t="shared" si="41"/>
        <v>0.31703836389117424</v>
      </c>
      <c r="Z96">
        <f t="shared" si="42"/>
        <v>1031.35</v>
      </c>
      <c r="AA96">
        <f t="shared" si="43"/>
        <v>0</v>
      </c>
      <c r="AB96">
        <f t="shared" si="44"/>
        <v>0</v>
      </c>
    </row>
    <row r="97" spans="1:28" ht="12.75">
      <c r="A97" t="s">
        <v>30</v>
      </c>
      <c r="B97" t="s">
        <v>23</v>
      </c>
      <c r="C97">
        <v>300</v>
      </c>
      <c r="D97">
        <f t="shared" si="24"/>
        <v>3000</v>
      </c>
      <c r="E97">
        <f t="shared" si="25"/>
        <v>3000</v>
      </c>
      <c r="F97">
        <f t="shared" si="25"/>
        <v>25</v>
      </c>
      <c r="G97">
        <f t="shared" si="25"/>
        <v>0.3</v>
      </c>
      <c r="H97" t="str">
        <f t="shared" si="25"/>
        <v>N</v>
      </c>
      <c r="I97">
        <f t="shared" si="26"/>
        <v>300</v>
      </c>
      <c r="J97" s="1">
        <f t="shared" si="27"/>
        <v>3115</v>
      </c>
      <c r="K97" s="1">
        <f t="shared" si="28"/>
        <v>6115</v>
      </c>
      <c r="L97" s="1">
        <f t="shared" si="29"/>
        <v>6415</v>
      </c>
      <c r="M97" s="1">
        <f t="shared" si="30"/>
        <v>1408.090330496846</v>
      </c>
      <c r="N97" s="1">
        <f t="shared" si="31"/>
      </c>
      <c r="O97" s="1">
        <f t="shared" si="32"/>
        <v>1408.090330496846</v>
      </c>
      <c r="P97" s="2">
        <f t="shared" si="33"/>
        <v>0.9</v>
      </c>
      <c r="Q97" s="2">
        <f>IF($M97&lt;$Q$7,"error",IF($M97&lt;$Q$8,$R$7*$T$7+$S$7*($M97-$Q$7)*($T$8-$T$7)/($Q$8-$Q$7),IF($M97&lt;$Q$9,$R$8*$T$8+$S$8*($M97-$Q$8)*($T$9-$T$8)/($Q$9-$Q$8),IF($M97&lt;$Q$10,$R$9*$T$9+$S$9*($M97-$Q$9)*($T$10-$T$9)/($Q$10-$Q$9),IF($M97&lt;$Q$11,$R$10*$T$10+$S$10*($M97-$Q$10)*($T$11-$T$10)/($Q$11-$Q$10),IF($M97&lt;$Q$12,$R$11*$T$11+$S$11*($M97-$Q$11)*($T$12-$T$11)/($Q$12-$Q$11),1))))))</f>
        <v>0.22922400729018422</v>
      </c>
      <c r="R97" s="2">
        <f t="shared" si="34"/>
        <v>0</v>
      </c>
      <c r="S97" s="2">
        <f t="shared" si="35"/>
        <v>0.40753440437411054</v>
      </c>
      <c r="T97" s="2">
        <f t="shared" si="36"/>
        <v>1045.55</v>
      </c>
      <c r="U97">
        <f t="shared" si="37"/>
        <v>0</v>
      </c>
      <c r="V97">
        <f t="shared" si="38"/>
        <v>0</v>
      </c>
      <c r="W97">
        <f t="shared" si="39"/>
        <v>0</v>
      </c>
      <c r="X97">
        <f t="shared" si="40"/>
        <v>0</v>
      </c>
      <c r="Y97">
        <f t="shared" si="41"/>
        <v>0.40753440437411054</v>
      </c>
      <c r="Z97">
        <f t="shared" si="42"/>
        <v>1045.55</v>
      </c>
      <c r="AA97">
        <f t="shared" si="43"/>
        <v>0</v>
      </c>
      <c r="AB97">
        <f t="shared" si="44"/>
        <v>0</v>
      </c>
    </row>
    <row r="98" spans="1:28" ht="12.75">
      <c r="A98" t="s">
        <v>30</v>
      </c>
      <c r="B98" t="s">
        <v>23</v>
      </c>
      <c r="C98">
        <v>600</v>
      </c>
      <c r="D98">
        <f t="shared" si="24"/>
        <v>3000</v>
      </c>
      <c r="E98">
        <f t="shared" si="25"/>
        <v>3000</v>
      </c>
      <c r="F98">
        <f t="shared" si="25"/>
        <v>25</v>
      </c>
      <c r="G98">
        <f t="shared" si="25"/>
        <v>0.3</v>
      </c>
      <c r="H98" t="str">
        <f t="shared" si="25"/>
        <v>N</v>
      </c>
      <c r="I98">
        <f t="shared" si="26"/>
        <v>600</v>
      </c>
      <c r="J98" s="1">
        <f t="shared" si="27"/>
        <v>3205</v>
      </c>
      <c r="K98" s="1">
        <f t="shared" si="28"/>
        <v>6205</v>
      </c>
      <c r="L98" s="1">
        <f t="shared" si="29"/>
        <v>6805</v>
      </c>
      <c r="M98" s="1">
        <f t="shared" si="30"/>
        <v>2713.6851929376494</v>
      </c>
      <c r="N98" s="1">
        <f t="shared" si="31"/>
      </c>
      <c r="O98" s="1">
        <f t="shared" si="32"/>
        <v>2713.6851929376494</v>
      </c>
      <c r="P98" s="2">
        <f t="shared" si="33"/>
        <v>0.9</v>
      </c>
      <c r="Q98" s="2">
        <f>IF($M98&lt;$Q$7,"error",IF($M98&lt;$Q$8,$R$7*$T$7+$S$7*($M98-$Q$7)*($T$8-$T$7)/($Q$8-$Q$7),IF($M98&lt;$Q$9,$R$8*$T$8+$S$8*($M98-$Q$8)*($T$9-$T$8)/($Q$9-$Q$8),IF($M98&lt;$Q$10,$R$9*$T$9+$S$9*($M98-$Q$9)*($T$10-$T$9)/($Q$10-$Q$9),IF($M98&lt;$Q$11,$R$10*$T$10+$S$10*($M98-$Q$10)*($T$11-$T$10)/($Q$11-$Q$10),IF($M98&lt;$Q$12,$R$11*$T$11+$S$11*($M98-$Q$11)*($T$12-$T$11)/($Q$12-$Q$11),1))))))</f>
        <v>0.4417627058270592</v>
      </c>
      <c r="R98" s="2">
        <f t="shared" si="34"/>
        <v>0</v>
      </c>
      <c r="S98" s="2">
        <f t="shared" si="35"/>
        <v>0.5350576234962355</v>
      </c>
      <c r="T98" s="2">
        <f t="shared" si="36"/>
        <v>1066.85</v>
      </c>
      <c r="U98">
        <f t="shared" si="37"/>
        <v>0</v>
      </c>
      <c r="V98">
        <f t="shared" si="38"/>
        <v>0</v>
      </c>
      <c r="W98">
        <f t="shared" si="39"/>
        <v>0</v>
      </c>
      <c r="X98">
        <f t="shared" si="40"/>
        <v>0</v>
      </c>
      <c r="Y98">
        <f t="shared" si="41"/>
        <v>0.5350576234962355</v>
      </c>
      <c r="Z98">
        <f t="shared" si="42"/>
        <v>1066.85</v>
      </c>
      <c r="AA98">
        <f t="shared" si="43"/>
        <v>0</v>
      </c>
      <c r="AB98">
        <f t="shared" si="44"/>
        <v>0</v>
      </c>
    </row>
    <row r="99" spans="1:28" ht="12.75">
      <c r="A99" t="s">
        <v>30</v>
      </c>
      <c r="B99" t="s">
        <v>23</v>
      </c>
      <c r="C99">
        <v>1200</v>
      </c>
      <c r="D99">
        <f t="shared" si="24"/>
        <v>3000</v>
      </c>
      <c r="E99">
        <f t="shared" si="25"/>
        <v>3000</v>
      </c>
      <c r="F99">
        <f t="shared" si="25"/>
        <v>25</v>
      </c>
      <c r="G99">
        <f t="shared" si="25"/>
        <v>0.3</v>
      </c>
      <c r="H99" t="str">
        <f t="shared" si="25"/>
        <v>N</v>
      </c>
      <c r="I99">
        <f t="shared" si="26"/>
        <v>1200</v>
      </c>
      <c r="J99" s="1">
        <f t="shared" si="27"/>
        <v>3385</v>
      </c>
      <c r="K99" s="1">
        <f t="shared" si="28"/>
        <v>6385</v>
      </c>
      <c r="L99" s="1">
        <f t="shared" si="29"/>
        <v>7585</v>
      </c>
      <c r="M99" s="1">
        <f t="shared" si="30"/>
        <v>5063.301025490196</v>
      </c>
      <c r="N99" s="1">
        <f t="shared" si="31"/>
      </c>
      <c r="O99" s="1">
        <f t="shared" si="32"/>
        <v>5063.301025490196</v>
      </c>
      <c r="P99" s="2">
        <f t="shared" si="33"/>
        <v>0.9</v>
      </c>
      <c r="Q99" s="2">
        <f>IF($M99&lt;$Q$7,"error",IF($M99&lt;$Q$8,$R$7*$T$7+$S$7*($M99-$Q$7)*($T$8-$T$7)/($Q$8-$Q$7),IF($M99&lt;$Q$9,$R$8*$T$8+$S$8*($M99-$Q$8)*($T$9-$T$8)/($Q$9-$Q$8),IF($M99&lt;$Q$10,$R$9*$T$9+$S$9*($M99-$Q$9)*($T$10-$T$9)/($Q$10-$Q$9),IF($M99&lt;$Q$11,$R$10*$T$10+$S$10*($M99-$Q$10)*($T$11-$T$10)/($Q$11-$Q$10),IF($M99&lt;$Q$12,$R$11*$T$11+$S$11*($M99-$Q$11)*($T$12-$T$11)/($Q$12-$Q$11),1))))))</f>
        <v>0.7381650512745097</v>
      </c>
      <c r="R99" s="2">
        <f t="shared" si="34"/>
        <v>0</v>
      </c>
      <c r="S99" s="2">
        <f t="shared" si="35"/>
        <v>0.7128990307647058</v>
      </c>
      <c r="T99" s="2">
        <f t="shared" si="36"/>
        <v>1109.45</v>
      </c>
      <c r="U99">
        <f t="shared" si="37"/>
        <v>0</v>
      </c>
      <c r="V99">
        <f t="shared" si="38"/>
        <v>0</v>
      </c>
      <c r="W99">
        <f t="shared" si="39"/>
        <v>0</v>
      </c>
      <c r="X99">
        <f t="shared" si="40"/>
        <v>0</v>
      </c>
      <c r="Y99">
        <f t="shared" si="41"/>
        <v>0.7128990307647058</v>
      </c>
      <c r="Z99">
        <f t="shared" si="42"/>
        <v>1109.45</v>
      </c>
      <c r="AA99">
        <f t="shared" si="43"/>
        <v>0</v>
      </c>
      <c r="AB99">
        <f t="shared" si="44"/>
        <v>0</v>
      </c>
    </row>
    <row r="100" spans="1:28" ht="12.75">
      <c r="A100" t="s">
        <v>30</v>
      </c>
      <c r="B100" t="s">
        <v>23</v>
      </c>
      <c r="C100">
        <v>3000</v>
      </c>
      <c r="D100">
        <f t="shared" si="24"/>
        <v>3000</v>
      </c>
      <c r="E100">
        <f t="shared" si="25"/>
        <v>3000</v>
      </c>
      <c r="F100">
        <f t="shared" si="25"/>
        <v>25</v>
      </c>
      <c r="G100">
        <f t="shared" si="25"/>
        <v>0.3</v>
      </c>
      <c r="H100" t="str">
        <f t="shared" si="25"/>
        <v>N</v>
      </c>
      <c r="I100">
        <f t="shared" si="26"/>
        <v>3000</v>
      </c>
      <c r="J100" s="1">
        <f t="shared" si="27"/>
        <v>3925</v>
      </c>
      <c r="K100" s="1">
        <f t="shared" si="28"/>
        <v>6925</v>
      </c>
      <c r="L100" s="1">
        <f t="shared" si="29"/>
        <v>9925</v>
      </c>
      <c r="M100" s="1">
        <f t="shared" si="30"/>
        <v>10581.611970295646</v>
      </c>
      <c r="N100" s="1">
        <f t="shared" si="31"/>
      </c>
      <c r="O100" s="1">
        <f t="shared" si="32"/>
        <v>10581.611970295646</v>
      </c>
      <c r="P100" s="2">
        <f t="shared" si="33"/>
        <v>0.9</v>
      </c>
      <c r="Q100" s="2">
        <f>IF($M100&lt;$Q$7,"error",IF($M100&lt;$Q$8,$R$7*$T$7+$S$7*($M100-$Q$7)*($T$8-$T$7)/($Q$8-$Q$7),IF($M100&lt;$Q$9,$R$8*$T$8+$S$8*($M100-$Q$8)*($T$9-$T$8)/($Q$9-$Q$8),IF($M100&lt;$Q$10,$R$9*$T$9+$S$9*($M100-$Q$9)*($T$10-$T$9)/($Q$10-$Q$9),IF($M100&lt;$Q$11,$R$10*$T$10+$S$10*($M100-$Q$10)*($T$11-$T$10)/($Q$11-$Q$10),IF($M100&lt;$Q$12,$R$11*$T$11+$S$11*($M100-$Q$11)*($T$12-$T$11)/($Q$12-$Q$11),1))))))</f>
        <v>0.9616651883863688</v>
      </c>
      <c r="R100" s="2">
        <f t="shared" si="34"/>
        <v>0</v>
      </c>
      <c r="S100" s="2">
        <f t="shared" si="35"/>
        <v>0.8469991130318213</v>
      </c>
      <c r="T100" s="2">
        <f t="shared" si="36"/>
        <v>1237.25</v>
      </c>
      <c r="U100">
        <f t="shared" si="37"/>
        <v>0</v>
      </c>
      <c r="V100">
        <f t="shared" si="38"/>
        <v>0</v>
      </c>
      <c r="W100">
        <f t="shared" si="39"/>
        <v>0</v>
      </c>
      <c r="X100">
        <f t="shared" si="40"/>
        <v>0</v>
      </c>
      <c r="Y100">
        <f t="shared" si="41"/>
        <v>0.8469991130318213</v>
      </c>
      <c r="Z100">
        <f t="shared" si="42"/>
        <v>1237.25</v>
      </c>
      <c r="AA100">
        <f t="shared" si="43"/>
        <v>0</v>
      </c>
      <c r="AB100">
        <f t="shared" si="44"/>
        <v>0</v>
      </c>
    </row>
    <row r="101" spans="1:28" ht="12.75">
      <c r="A101" t="s">
        <v>30</v>
      </c>
      <c r="B101" t="s">
        <v>23</v>
      </c>
      <c r="C101">
        <v>10000</v>
      </c>
      <c r="D101">
        <f t="shared" si="24"/>
        <v>3000</v>
      </c>
      <c r="E101">
        <f t="shared" si="25"/>
        <v>3000</v>
      </c>
      <c r="F101">
        <f t="shared" si="25"/>
        <v>25</v>
      </c>
      <c r="G101">
        <f t="shared" si="25"/>
        <v>0.3</v>
      </c>
      <c r="H101" t="str">
        <f t="shared" si="25"/>
        <v>N</v>
      </c>
      <c r="I101">
        <f t="shared" si="26"/>
        <v>10000</v>
      </c>
      <c r="J101" s="1">
        <f t="shared" si="27"/>
        <v>6025</v>
      </c>
      <c r="K101" s="1">
        <f t="shared" si="28"/>
        <v>9025</v>
      </c>
      <c r="L101" s="1">
        <f t="shared" si="29"/>
        <v>19025</v>
      </c>
      <c r="M101" s="1">
        <f t="shared" si="30"/>
        <v>21925.20874614687</v>
      </c>
      <c r="N101" s="1">
        <f t="shared" si="31"/>
      </c>
      <c r="O101" s="1">
        <f t="shared" si="32"/>
        <v>21925.20874614687</v>
      </c>
      <c r="P101" s="2">
        <f t="shared" si="33"/>
        <v>0.9</v>
      </c>
      <c r="Q101" s="2">
        <f>IF($M101&lt;$Q$7,"error",IF($M101&lt;$Q$8,$R$7*$T$7+$S$7*($M101-$Q$7)*($T$8-$T$7)/($Q$8-$Q$7),IF($M101&lt;$Q$9,$R$8*$T$8+$S$8*($M101-$Q$8)*($T$9-$T$8)/($Q$9-$Q$8),IF($M101&lt;$Q$10,$R$9*$T$9+$S$9*($M101-$Q$9)*($T$10-$T$9)/($Q$10-$Q$9),IF($M101&lt;$Q$11,$R$10*$T$10+$S$10*($M101-$Q$10)*($T$11-$T$10)/($Q$11-$Q$10),IF($M101&lt;$Q$12,$R$11*$T$11+$S$11*($M101-$Q$11)*($T$12-$T$11)/($Q$12-$Q$11),1))))))</f>
        <v>1</v>
      </c>
      <c r="R101" s="2">
        <f t="shared" si="34"/>
        <v>0</v>
      </c>
      <c r="S101" s="2">
        <f t="shared" si="35"/>
        <v>0.87</v>
      </c>
      <c r="T101" s="2">
        <f t="shared" si="36"/>
        <v>1734.25</v>
      </c>
      <c r="U101">
        <f t="shared" si="37"/>
        <v>0</v>
      </c>
      <c r="V101">
        <f t="shared" si="38"/>
        <v>0</v>
      </c>
      <c r="W101">
        <f t="shared" si="39"/>
        <v>0</v>
      </c>
      <c r="X101">
        <f t="shared" si="40"/>
        <v>0</v>
      </c>
      <c r="Y101">
        <f t="shared" si="41"/>
        <v>0.87</v>
      </c>
      <c r="Z101">
        <f t="shared" si="42"/>
        <v>1734.25</v>
      </c>
      <c r="AA101">
        <f t="shared" si="43"/>
        <v>0</v>
      </c>
      <c r="AB101">
        <f t="shared" si="44"/>
        <v>0</v>
      </c>
    </row>
    <row r="102" spans="1:28" ht="12.75">
      <c r="A102" t="s">
        <v>30</v>
      </c>
      <c r="B102" t="s">
        <v>23</v>
      </c>
      <c r="C102">
        <v>30000</v>
      </c>
      <c r="D102">
        <f t="shared" si="24"/>
        <v>3000</v>
      </c>
      <c r="E102">
        <f t="shared" si="25"/>
        <v>3000</v>
      </c>
      <c r="F102">
        <f t="shared" si="25"/>
        <v>25</v>
      </c>
      <c r="G102">
        <f t="shared" si="25"/>
        <v>0.3</v>
      </c>
      <c r="H102" t="str">
        <f t="shared" si="25"/>
        <v>N</v>
      </c>
      <c r="I102">
        <f t="shared" si="26"/>
        <v>30000</v>
      </c>
      <c r="J102" s="1">
        <f t="shared" si="27"/>
        <v>12025</v>
      </c>
      <c r="K102" s="1">
        <f t="shared" si="28"/>
        <v>15025</v>
      </c>
      <c r="L102" s="1">
        <f t="shared" si="29"/>
        <v>45025</v>
      </c>
      <c r="M102" s="1">
        <f t="shared" si="30"/>
        <v>32266.57087283801</v>
      </c>
      <c r="N102" s="1">
        <f t="shared" si="31"/>
      </c>
      <c r="O102" s="1">
        <f t="shared" si="32"/>
        <v>32266.57087283801</v>
      </c>
      <c r="P102" s="2">
        <f t="shared" si="33"/>
        <v>0.9</v>
      </c>
      <c r="Q102" s="2">
        <f>IF($M102&lt;$Q$7,"error",IF($M102&lt;$Q$8,$R$7*$T$7+$S$7*($M102-$Q$7)*($T$8-$T$7)/($Q$8-$Q$7),IF($M102&lt;$Q$9,$R$8*$T$8+$S$8*($M102-$Q$8)*($T$9-$T$8)/($Q$9-$Q$8),IF($M102&lt;$Q$10,$R$9*$T$9+$S$9*($M102-$Q$9)*($T$10-$T$9)/($Q$10-$Q$9),IF($M102&lt;$Q$11,$R$10*$T$10+$S$10*($M102-$Q$10)*($T$11-$T$10)/($Q$11-$Q$10),IF($M102&lt;$Q$12,$R$11*$T$11+$S$11*($M102-$Q$11)*($T$12-$T$11)/($Q$12-$Q$11),1))))))</f>
        <v>1</v>
      </c>
      <c r="R102" s="2">
        <f t="shared" si="34"/>
        <v>0</v>
      </c>
      <c r="S102" s="2">
        <f t="shared" si="35"/>
        <v>0.87</v>
      </c>
      <c r="T102" s="2">
        <f t="shared" si="36"/>
        <v>3154.25</v>
      </c>
      <c r="U102">
        <f t="shared" si="37"/>
        <v>0</v>
      </c>
      <c r="V102">
        <f t="shared" si="38"/>
        <v>0</v>
      </c>
      <c r="W102">
        <f t="shared" si="39"/>
        <v>0</v>
      </c>
      <c r="X102">
        <f t="shared" si="40"/>
        <v>0</v>
      </c>
      <c r="Y102">
        <f t="shared" si="41"/>
        <v>0.87</v>
      </c>
      <c r="Z102">
        <f t="shared" si="42"/>
        <v>3154.25</v>
      </c>
      <c r="AA102">
        <f t="shared" si="43"/>
        <v>0</v>
      </c>
      <c r="AB102">
        <f t="shared" si="44"/>
        <v>0</v>
      </c>
    </row>
    <row r="103" spans="1:28" ht="12.75">
      <c r="A103" t="s">
        <v>30</v>
      </c>
      <c r="B103" t="s">
        <v>24</v>
      </c>
      <c r="C103">
        <v>30</v>
      </c>
      <c r="D103">
        <f t="shared" si="24"/>
        <v>3000</v>
      </c>
      <c r="E103">
        <f t="shared" si="25"/>
        <v>1500</v>
      </c>
      <c r="F103">
        <f t="shared" si="25"/>
        <v>1000</v>
      </c>
      <c r="G103">
        <f t="shared" si="25"/>
        <v>0.2</v>
      </c>
      <c r="H103" t="str">
        <f t="shared" si="25"/>
        <v>Y</v>
      </c>
      <c r="I103">
        <f t="shared" si="26"/>
        <v>30</v>
      </c>
      <c r="J103" s="1">
        <f t="shared" si="27"/>
        <v>4006</v>
      </c>
      <c r="K103" s="1">
        <f t="shared" si="28"/>
        <v>7006</v>
      </c>
      <c r="L103" s="1">
        <f t="shared" si="29"/>
        <v>7036</v>
      </c>
      <c r="M103" s="1">
        <f t="shared" si="30"/>
        <v>62.811660870243394</v>
      </c>
      <c r="N103" s="1">
        <f t="shared" si="31"/>
        <v>62.811660870243394</v>
      </c>
      <c r="O103" s="1">
        <f t="shared" si="32"/>
      </c>
      <c r="P103" s="2">
        <f t="shared" si="33"/>
        <v>0.9</v>
      </c>
      <c r="Q103" s="2">
        <f>IF($M103&lt;$Q$7,"error",IF($M103&lt;$Q$8,$R$7*$T$7+$S$7*($M103-$Q$7)*($T$8-$T$7)/($Q$8-$Q$7),IF($M103&lt;$Q$9,$R$8*$T$8+$S$8*($M103-$Q$8)*($T$9-$T$8)/($Q$9-$Q$8),IF($M103&lt;$Q$10,$R$9*$T$9+$S$9*($M103-$Q$9)*($T$10-$T$9)/($Q$10-$Q$9),IF($M103&lt;$Q$11,$R$10*$T$10+$S$10*($M103-$Q$10)*($T$11-$T$10)/($Q$11-$Q$10),IF($M103&lt;$Q$12,$R$11*$T$11+$S$11*($M103-$Q$11)*($T$12-$T$11)/($Q$12-$Q$11),1))))))</f>
        <v>0.0102251540951559</v>
      </c>
      <c r="R103" s="2">
        <f t="shared" si="34"/>
        <v>1</v>
      </c>
      <c r="S103" s="2">
        <f t="shared" si="35"/>
        <v>0.37613509245709353</v>
      </c>
      <c r="T103" s="2">
        <f t="shared" si="36"/>
        <v>1191.62</v>
      </c>
      <c r="U103">
        <f t="shared" si="37"/>
        <v>0</v>
      </c>
      <c r="V103">
        <f t="shared" si="38"/>
        <v>0</v>
      </c>
      <c r="W103">
        <f t="shared" si="39"/>
        <v>0</v>
      </c>
      <c r="X103">
        <f t="shared" si="40"/>
        <v>0</v>
      </c>
      <c r="Y103">
        <f t="shared" si="41"/>
        <v>0</v>
      </c>
      <c r="Z103">
        <f t="shared" si="42"/>
        <v>0</v>
      </c>
      <c r="AA103">
        <f t="shared" si="43"/>
        <v>0.37613509245709353</v>
      </c>
      <c r="AB103">
        <f t="shared" si="44"/>
        <v>1191.62</v>
      </c>
    </row>
    <row r="104" spans="1:28" ht="12.75">
      <c r="A104" t="s">
        <v>30</v>
      </c>
      <c r="B104" t="s">
        <v>24</v>
      </c>
      <c r="C104">
        <v>100</v>
      </c>
      <c r="D104">
        <f t="shared" si="24"/>
        <v>3000</v>
      </c>
      <c r="E104">
        <f t="shared" si="25"/>
        <v>1500</v>
      </c>
      <c r="F104">
        <f t="shared" si="25"/>
        <v>1000</v>
      </c>
      <c r="G104">
        <f t="shared" si="25"/>
        <v>0.2</v>
      </c>
      <c r="H104" t="str">
        <f t="shared" si="25"/>
        <v>Y</v>
      </c>
      <c r="I104">
        <f t="shared" si="26"/>
        <v>100</v>
      </c>
      <c r="J104" s="1">
        <f t="shared" si="27"/>
        <v>4020</v>
      </c>
      <c r="K104" s="1">
        <f t="shared" si="28"/>
        <v>7020</v>
      </c>
      <c r="L104" s="1">
        <f t="shared" si="29"/>
        <v>7120</v>
      </c>
      <c r="M104" s="1">
        <f t="shared" si="30"/>
        <v>207.92425857662175</v>
      </c>
      <c r="N104" s="1">
        <f t="shared" si="31"/>
        <v>207.92425857662175</v>
      </c>
      <c r="O104" s="1">
        <f t="shared" si="32"/>
      </c>
      <c r="P104" s="2">
        <f t="shared" si="33"/>
        <v>0.9</v>
      </c>
      <c r="Q104" s="2">
        <f>IF($M104&lt;$Q$7,"error",IF($M104&lt;$Q$8,$R$7*$T$7+$S$7*($M104-$Q$7)*($T$8-$T$7)/($Q$8-$Q$7),IF($M104&lt;$Q$9,$R$8*$T$8+$S$8*($M104-$Q$8)*($T$9-$T$8)/($Q$9-$Q$8),IF($M104&lt;$Q$10,$R$9*$T$9+$S$9*($M104-$Q$9)*($T$10-$T$9)/($Q$10-$Q$9),IF($M104&lt;$Q$11,$R$10*$T$10+$S$10*($M104-$Q$10)*($T$11-$T$10)/($Q$11-$Q$10),IF($M104&lt;$Q$12,$R$11*$T$11+$S$11*($M104-$Q$11)*($T$12-$T$11)/($Q$12-$Q$11),1))))))</f>
        <v>0.033848135117124464</v>
      </c>
      <c r="R104" s="2">
        <f t="shared" si="34"/>
        <v>1</v>
      </c>
      <c r="S104" s="2">
        <f t="shared" si="35"/>
        <v>0.3903088810702747</v>
      </c>
      <c r="T104" s="2">
        <f t="shared" si="36"/>
        <v>1195.4</v>
      </c>
      <c r="U104">
        <f t="shared" si="37"/>
        <v>0</v>
      </c>
      <c r="V104">
        <f t="shared" si="38"/>
        <v>0</v>
      </c>
      <c r="W104">
        <f t="shared" si="39"/>
        <v>0</v>
      </c>
      <c r="X104">
        <f t="shared" si="40"/>
        <v>0</v>
      </c>
      <c r="Y104">
        <f t="shared" si="41"/>
        <v>0</v>
      </c>
      <c r="Z104">
        <f t="shared" si="42"/>
        <v>0</v>
      </c>
      <c r="AA104">
        <f t="shared" si="43"/>
        <v>0.3903088810702747</v>
      </c>
      <c r="AB104">
        <f t="shared" si="44"/>
        <v>1195.4</v>
      </c>
    </row>
    <row r="105" spans="1:28" ht="12.75">
      <c r="A105" t="s">
        <v>30</v>
      </c>
      <c r="B105" t="s">
        <v>24</v>
      </c>
      <c r="C105">
        <v>300</v>
      </c>
      <c r="D105">
        <f t="shared" si="24"/>
        <v>3000</v>
      </c>
      <c r="E105">
        <f t="shared" si="25"/>
        <v>1500</v>
      </c>
      <c r="F105">
        <f t="shared" si="25"/>
        <v>1000</v>
      </c>
      <c r="G105">
        <f t="shared" si="25"/>
        <v>0.2</v>
      </c>
      <c r="H105" t="str">
        <f t="shared" si="25"/>
        <v>Y</v>
      </c>
      <c r="I105">
        <f t="shared" si="26"/>
        <v>300</v>
      </c>
      <c r="J105" s="1">
        <f t="shared" si="27"/>
        <v>4060</v>
      </c>
      <c r="K105" s="1">
        <f t="shared" si="28"/>
        <v>7060</v>
      </c>
      <c r="L105" s="1">
        <f t="shared" si="29"/>
        <v>7360</v>
      </c>
      <c r="M105" s="1">
        <f t="shared" si="30"/>
        <v>611.7387541638219</v>
      </c>
      <c r="N105" s="1">
        <f t="shared" si="31"/>
        <v>611.7387541638219</v>
      </c>
      <c r="O105" s="1">
        <f t="shared" si="32"/>
      </c>
      <c r="P105" s="2">
        <f t="shared" si="33"/>
        <v>0.9</v>
      </c>
      <c r="Q105" s="2">
        <f>IF($M105&lt;$Q$7,"error",IF($M105&lt;$Q$8,$R$7*$T$7+$S$7*($M105-$Q$7)*($T$8-$T$7)/($Q$8-$Q$7),IF($M105&lt;$Q$9,$R$8*$T$8+$S$8*($M105-$Q$8)*($T$9-$T$8)/($Q$9-$Q$8),IF($M105&lt;$Q$10,$R$9*$T$9+$S$9*($M105-$Q$9)*($T$10-$T$9)/($Q$10-$Q$9),IF($M105&lt;$Q$11,$R$10*$T$10+$S$10*($M105-$Q$10)*($T$11-$T$10)/($Q$11-$Q$10),IF($M105&lt;$Q$12,$R$11*$T$11+$S$11*($M105-$Q$11)*($T$12-$T$11)/($Q$12-$Q$11),1))))))</f>
        <v>0.0995853785848082</v>
      </c>
      <c r="R105" s="2">
        <f t="shared" si="34"/>
        <v>1</v>
      </c>
      <c r="S105" s="2">
        <f t="shared" si="35"/>
        <v>0.429751227150885</v>
      </c>
      <c r="T105" s="2">
        <f t="shared" si="36"/>
        <v>1206.2</v>
      </c>
      <c r="U105">
        <f t="shared" si="37"/>
        <v>0</v>
      </c>
      <c r="V105">
        <f t="shared" si="38"/>
        <v>0</v>
      </c>
      <c r="W105">
        <f t="shared" si="39"/>
        <v>0</v>
      </c>
      <c r="X105">
        <f t="shared" si="40"/>
        <v>0</v>
      </c>
      <c r="Y105">
        <f t="shared" si="41"/>
        <v>0</v>
      </c>
      <c r="Z105">
        <f t="shared" si="42"/>
        <v>0</v>
      </c>
      <c r="AA105">
        <f t="shared" si="43"/>
        <v>0.429751227150885</v>
      </c>
      <c r="AB105">
        <f t="shared" si="44"/>
        <v>1206.2</v>
      </c>
    </row>
    <row r="106" spans="1:28" ht="12.75">
      <c r="A106" t="s">
        <v>30</v>
      </c>
      <c r="B106" t="s">
        <v>24</v>
      </c>
      <c r="C106">
        <v>600</v>
      </c>
      <c r="D106">
        <f t="shared" si="24"/>
        <v>3000</v>
      </c>
      <c r="E106">
        <f t="shared" si="25"/>
        <v>1500</v>
      </c>
      <c r="F106">
        <f t="shared" si="25"/>
        <v>1000</v>
      </c>
      <c r="G106">
        <f t="shared" si="25"/>
        <v>0.2</v>
      </c>
      <c r="H106" t="str">
        <f t="shared" si="25"/>
        <v>Y</v>
      </c>
      <c r="I106">
        <f t="shared" si="26"/>
        <v>600</v>
      </c>
      <c r="J106" s="1">
        <f t="shared" si="27"/>
        <v>4120</v>
      </c>
      <c r="K106" s="1">
        <f t="shared" si="28"/>
        <v>7120</v>
      </c>
      <c r="L106" s="1">
        <f t="shared" si="29"/>
        <v>7720</v>
      </c>
      <c r="M106" s="1">
        <f t="shared" si="30"/>
        <v>1189.3275876081675</v>
      </c>
      <c r="N106" s="1">
        <f t="shared" si="31"/>
        <v>1189.3275876081675</v>
      </c>
      <c r="O106" s="1">
        <f t="shared" si="32"/>
      </c>
      <c r="P106" s="2">
        <f t="shared" si="33"/>
        <v>0.9</v>
      </c>
      <c r="Q106" s="2">
        <f>IF($M106&lt;$Q$7,"error",IF($M106&lt;$Q$8,$R$7*$T$7+$S$7*($M106-$Q$7)*($T$8-$T$7)/($Q$8-$Q$7),IF($M106&lt;$Q$9,$R$8*$T$8+$S$8*($M106-$Q$8)*($T$9-$T$8)/($Q$9-$Q$8),IF($M106&lt;$Q$10,$R$9*$T$9+$S$9*($M106-$Q$9)*($T$10-$T$9)/($Q$10-$Q$9),IF($M106&lt;$Q$11,$R$10*$T$10+$S$10*($M106-$Q$10)*($T$11-$T$10)/($Q$11-$Q$10),IF($M106&lt;$Q$12,$R$11*$T$11+$S$11*($M106-$Q$11)*($T$12-$T$11)/($Q$12-$Q$11),1))))))</f>
        <v>0.1936114677501668</v>
      </c>
      <c r="R106" s="2">
        <f t="shared" si="34"/>
        <v>1</v>
      </c>
      <c r="S106" s="2">
        <f t="shared" si="35"/>
        <v>0.48616688065010005</v>
      </c>
      <c r="T106" s="2">
        <f t="shared" si="36"/>
        <v>1222.4</v>
      </c>
      <c r="U106">
        <f t="shared" si="37"/>
        <v>0</v>
      </c>
      <c r="V106">
        <f t="shared" si="38"/>
        <v>0</v>
      </c>
      <c r="W106">
        <f t="shared" si="39"/>
        <v>0</v>
      </c>
      <c r="X106">
        <f t="shared" si="40"/>
        <v>0</v>
      </c>
      <c r="Y106">
        <f t="shared" si="41"/>
        <v>0</v>
      </c>
      <c r="Z106">
        <f t="shared" si="42"/>
        <v>0</v>
      </c>
      <c r="AA106">
        <f t="shared" si="43"/>
        <v>0.48616688065010005</v>
      </c>
      <c r="AB106">
        <f t="shared" si="44"/>
        <v>1222.4</v>
      </c>
    </row>
    <row r="107" spans="1:28" ht="12.75">
      <c r="A107" t="s">
        <v>30</v>
      </c>
      <c r="B107" t="s">
        <v>24</v>
      </c>
      <c r="C107">
        <v>1200</v>
      </c>
      <c r="D107">
        <f t="shared" si="24"/>
        <v>3000</v>
      </c>
      <c r="E107">
        <f t="shared" si="25"/>
        <v>1500</v>
      </c>
      <c r="F107">
        <f t="shared" si="25"/>
        <v>1000</v>
      </c>
      <c r="G107">
        <f t="shared" si="25"/>
        <v>0.2</v>
      </c>
      <c r="H107" t="str">
        <f t="shared" si="25"/>
        <v>Y</v>
      </c>
      <c r="I107">
        <f t="shared" si="26"/>
        <v>1200</v>
      </c>
      <c r="J107" s="1">
        <f t="shared" si="27"/>
        <v>4240</v>
      </c>
      <c r="K107" s="1">
        <f t="shared" si="28"/>
        <v>7240</v>
      </c>
      <c r="L107" s="1">
        <f t="shared" si="29"/>
        <v>8440</v>
      </c>
      <c r="M107" s="1">
        <f t="shared" si="30"/>
        <v>2254.4082024905397</v>
      </c>
      <c r="N107" s="1">
        <f t="shared" si="31"/>
        <v>2254.4082024905397</v>
      </c>
      <c r="O107" s="1">
        <f t="shared" si="32"/>
      </c>
      <c r="P107" s="2">
        <f t="shared" si="33"/>
        <v>0.9</v>
      </c>
      <c r="Q107" s="2">
        <f>IF($M107&lt;$Q$7,"error",IF($M107&lt;$Q$8,$R$7*$T$7+$S$7*($M107-$Q$7)*($T$8-$T$7)/($Q$8-$Q$7),IF($M107&lt;$Q$9,$R$8*$T$8+$S$8*($M107-$Q$8)*($T$9-$T$8)/($Q$9-$Q$8),IF($M107&lt;$Q$10,$R$9*$T$9+$S$9*($M107-$Q$9)*($T$10-$T$9)/($Q$10-$Q$9),IF($M107&lt;$Q$11,$R$10*$T$10+$S$10*($M107-$Q$10)*($T$11-$T$10)/($Q$11-$Q$10),IF($M107&lt;$Q$12,$R$11*$T$11+$S$11*($M107-$Q$11)*($T$12-$T$11)/($Q$12-$Q$11),1))))))</f>
        <v>0.3669966841263669</v>
      </c>
      <c r="R107" s="2">
        <f t="shared" si="34"/>
        <v>1</v>
      </c>
      <c r="S107" s="2">
        <f t="shared" si="35"/>
        <v>0.5901980104758201</v>
      </c>
      <c r="T107" s="2">
        <f t="shared" si="36"/>
        <v>1254.8</v>
      </c>
      <c r="U107">
        <f t="shared" si="37"/>
        <v>0</v>
      </c>
      <c r="V107">
        <f t="shared" si="38"/>
        <v>0</v>
      </c>
      <c r="W107">
        <f t="shared" si="39"/>
        <v>0</v>
      </c>
      <c r="X107">
        <f t="shared" si="40"/>
        <v>0</v>
      </c>
      <c r="Y107">
        <f t="shared" si="41"/>
        <v>0</v>
      </c>
      <c r="Z107">
        <f t="shared" si="42"/>
        <v>0</v>
      </c>
      <c r="AA107">
        <f t="shared" si="43"/>
        <v>0.5901980104758201</v>
      </c>
      <c r="AB107">
        <f t="shared" si="44"/>
        <v>1254.8</v>
      </c>
    </row>
    <row r="108" spans="1:28" ht="12.75">
      <c r="A108" t="s">
        <v>30</v>
      </c>
      <c r="B108" t="s">
        <v>24</v>
      </c>
      <c r="C108">
        <v>3000</v>
      </c>
      <c r="D108">
        <f t="shared" si="24"/>
        <v>3000</v>
      </c>
      <c r="E108">
        <f t="shared" si="25"/>
        <v>1500</v>
      </c>
      <c r="F108">
        <f t="shared" si="25"/>
        <v>1000</v>
      </c>
      <c r="G108">
        <f t="shared" si="25"/>
        <v>0.2</v>
      </c>
      <c r="H108" t="str">
        <f t="shared" si="25"/>
        <v>Y</v>
      </c>
      <c r="I108">
        <f t="shared" si="26"/>
        <v>3000</v>
      </c>
      <c r="J108" s="1">
        <f t="shared" si="27"/>
        <v>4600</v>
      </c>
      <c r="K108" s="1">
        <f t="shared" si="28"/>
        <v>7600</v>
      </c>
      <c r="L108" s="1">
        <f t="shared" si="29"/>
        <v>10600</v>
      </c>
      <c r="M108" s="1">
        <f t="shared" si="30"/>
        <v>4890.774581238319</v>
      </c>
      <c r="N108" s="1">
        <f t="shared" si="31"/>
        <v>4890.774581238319</v>
      </c>
      <c r="O108" s="1">
        <f t="shared" si="32"/>
      </c>
      <c r="P108" s="2">
        <f t="shared" si="33"/>
        <v>0.9</v>
      </c>
      <c r="Q108" s="2">
        <f>IF($M108&lt;$Q$7,"error",IF($M108&lt;$Q$8,$R$7*$T$7+$S$7*($M108-$Q$7)*($T$8-$T$7)/($Q$8-$Q$7),IF($M108&lt;$Q$9,$R$8*$T$8+$S$8*($M108-$Q$8)*($T$9-$T$8)/($Q$9-$Q$8),IF($M108&lt;$Q$10,$R$9*$T$9+$S$9*($M108-$Q$9)*($T$10-$T$9)/($Q$10-$Q$9),IF($M108&lt;$Q$11,$R$10*$T$10+$S$10*($M108-$Q$10)*($T$11-$T$10)/($Q$11-$Q$10),IF($M108&lt;$Q$12,$R$11*$T$11+$S$11*($M108-$Q$11)*($T$12-$T$11)/($Q$12-$Q$11),1))))))</f>
        <v>0.729538729061916</v>
      </c>
      <c r="R108" s="2">
        <f t="shared" si="34"/>
        <v>1</v>
      </c>
      <c r="S108" s="2">
        <f t="shared" si="35"/>
        <v>0.8077232374371496</v>
      </c>
      <c r="T108" s="2">
        <f t="shared" si="36"/>
        <v>1352</v>
      </c>
      <c r="U108">
        <f t="shared" si="37"/>
        <v>0</v>
      </c>
      <c r="V108">
        <f t="shared" si="38"/>
        <v>0</v>
      </c>
      <c r="W108">
        <f t="shared" si="39"/>
        <v>0</v>
      </c>
      <c r="X108">
        <f t="shared" si="40"/>
        <v>0</v>
      </c>
      <c r="Y108">
        <f t="shared" si="41"/>
        <v>0</v>
      </c>
      <c r="Z108">
        <f t="shared" si="42"/>
        <v>0</v>
      </c>
      <c r="AA108">
        <f t="shared" si="43"/>
        <v>0.8077232374371496</v>
      </c>
      <c r="AB108">
        <f t="shared" si="44"/>
        <v>1352</v>
      </c>
    </row>
    <row r="109" spans="1:28" ht="12.75">
      <c r="A109" t="s">
        <v>30</v>
      </c>
      <c r="B109" t="s">
        <v>24</v>
      </c>
      <c r="C109">
        <v>10000</v>
      </c>
      <c r="D109">
        <f t="shared" si="24"/>
        <v>3000</v>
      </c>
      <c r="E109">
        <f t="shared" si="25"/>
        <v>1500</v>
      </c>
      <c r="F109">
        <f t="shared" si="25"/>
        <v>1000</v>
      </c>
      <c r="G109">
        <f t="shared" si="25"/>
        <v>0.2</v>
      </c>
      <c r="H109" t="str">
        <f t="shared" si="25"/>
        <v>Y</v>
      </c>
      <c r="I109">
        <f t="shared" si="26"/>
        <v>10000</v>
      </c>
      <c r="J109" s="1">
        <f t="shared" si="27"/>
        <v>6000</v>
      </c>
      <c r="K109" s="1">
        <f t="shared" si="28"/>
        <v>9000</v>
      </c>
      <c r="L109" s="1">
        <f t="shared" si="29"/>
        <v>19000</v>
      </c>
      <c r="M109" s="1">
        <f t="shared" si="30"/>
        <v>10984.051706904253</v>
      </c>
      <c r="N109" s="1">
        <f t="shared" si="31"/>
        <v>10984.051706904253</v>
      </c>
      <c r="O109" s="1">
        <f t="shared" si="32"/>
      </c>
      <c r="P109" s="2">
        <f t="shared" si="33"/>
        <v>0.9</v>
      </c>
      <c r="Q109" s="2">
        <f>IF($M109&lt;$Q$7,"error",IF($M109&lt;$Q$8,$R$7*$T$7+$S$7*($M109-$Q$7)*($T$8-$T$7)/($Q$8-$Q$7),IF($M109&lt;$Q$9,$R$8*$T$8+$S$8*($M109-$Q$8)*($T$9-$T$8)/($Q$9-$Q$8),IF($M109&lt;$Q$10,$R$9*$T$9+$S$9*($M109-$Q$9)*($T$10-$T$9)/($Q$10-$Q$9),IF($M109&lt;$Q$11,$R$10*$T$10+$S$10*($M109-$Q$10)*($T$11-$T$10)/($Q$11-$Q$10),IF($M109&lt;$Q$12,$R$11*$T$11+$S$11*($M109-$Q$11)*($T$12-$T$11)/($Q$12-$Q$11),1))))))</f>
        <v>0.9725419380244392</v>
      </c>
      <c r="R109" s="2">
        <f t="shared" si="34"/>
        <v>1</v>
      </c>
      <c r="S109" s="2">
        <f t="shared" si="35"/>
        <v>0.9535251628146635</v>
      </c>
      <c r="T109" s="2">
        <f t="shared" si="36"/>
        <v>1730</v>
      </c>
      <c r="U109">
        <f t="shared" si="37"/>
        <v>0</v>
      </c>
      <c r="V109">
        <f t="shared" si="38"/>
        <v>0</v>
      </c>
      <c r="W109">
        <f t="shared" si="39"/>
        <v>0</v>
      </c>
      <c r="X109">
        <f t="shared" si="40"/>
        <v>0</v>
      </c>
      <c r="Y109">
        <f t="shared" si="41"/>
        <v>0</v>
      </c>
      <c r="Z109">
        <f t="shared" si="42"/>
        <v>0</v>
      </c>
      <c r="AA109">
        <f t="shared" si="43"/>
        <v>0.9535251628146635</v>
      </c>
      <c r="AB109">
        <f t="shared" si="44"/>
        <v>1730</v>
      </c>
    </row>
    <row r="110" spans="1:28" ht="12.75">
      <c r="A110" t="s">
        <v>30</v>
      </c>
      <c r="B110" t="s">
        <v>24</v>
      </c>
      <c r="C110">
        <v>30000</v>
      </c>
      <c r="D110">
        <f t="shared" si="24"/>
        <v>3000</v>
      </c>
      <c r="E110">
        <f t="shared" si="25"/>
        <v>1500</v>
      </c>
      <c r="F110">
        <f t="shared" si="25"/>
        <v>1000</v>
      </c>
      <c r="G110">
        <f t="shared" si="25"/>
        <v>0.2</v>
      </c>
      <c r="H110" t="str">
        <f t="shared" si="25"/>
        <v>Y</v>
      </c>
      <c r="I110">
        <f t="shared" si="26"/>
        <v>30000</v>
      </c>
      <c r="J110" s="1">
        <f t="shared" si="27"/>
        <v>10000</v>
      </c>
      <c r="K110" s="1">
        <f t="shared" si="28"/>
        <v>13000</v>
      </c>
      <c r="L110" s="1">
        <f t="shared" si="29"/>
        <v>43000</v>
      </c>
      <c r="M110" s="1">
        <f t="shared" si="30"/>
        <v>17584.88614601078</v>
      </c>
      <c r="N110" s="1">
        <f t="shared" si="31"/>
        <v>17584.88614601078</v>
      </c>
      <c r="O110" s="1">
        <f t="shared" si="32"/>
      </c>
      <c r="P110" s="2">
        <f t="shared" si="33"/>
        <v>0.9</v>
      </c>
      <c r="Q110" s="2">
        <f>IF($M110&lt;$Q$7,"error",IF($M110&lt;$Q$8,$R$7*$T$7+$S$7*($M110-$Q$7)*($T$8-$T$7)/($Q$8-$Q$7),IF($M110&lt;$Q$9,$R$8*$T$8+$S$8*($M110-$Q$8)*($T$9-$T$8)/($Q$9-$Q$8),IF($M110&lt;$Q$10,$R$9*$T$9+$S$9*($M110-$Q$9)*($T$10-$T$9)/($Q$10-$Q$9),IF($M110&lt;$Q$11,$R$10*$T$10+$S$10*($M110-$Q$10)*($T$11-$T$10)/($Q$11-$Q$10),IF($M110&lt;$Q$12,$R$11*$T$11+$S$11*($M110-$Q$11)*($T$12-$T$11)/($Q$12-$Q$11),1))))))</f>
        <v>1</v>
      </c>
      <c r="R110" s="2">
        <f t="shared" si="34"/>
        <v>1</v>
      </c>
      <c r="S110" s="2">
        <f t="shared" si="35"/>
        <v>0.97</v>
      </c>
      <c r="T110" s="2">
        <f t="shared" si="36"/>
        <v>2810</v>
      </c>
      <c r="U110">
        <f t="shared" si="37"/>
        <v>0</v>
      </c>
      <c r="V110">
        <f t="shared" si="38"/>
        <v>0</v>
      </c>
      <c r="W110">
        <f t="shared" si="39"/>
        <v>0</v>
      </c>
      <c r="X110">
        <f t="shared" si="40"/>
        <v>0</v>
      </c>
      <c r="Y110">
        <f t="shared" si="41"/>
        <v>0</v>
      </c>
      <c r="Z110">
        <f t="shared" si="42"/>
        <v>0</v>
      </c>
      <c r="AA110">
        <f t="shared" si="43"/>
        <v>0.97</v>
      </c>
      <c r="AB110">
        <f t="shared" si="44"/>
        <v>2810</v>
      </c>
    </row>
    <row r="111" spans="1:28" ht="12.75">
      <c r="A111" t="s">
        <v>31</v>
      </c>
      <c r="B111" t="s">
        <v>15</v>
      </c>
      <c r="C111">
        <v>100</v>
      </c>
      <c r="D111">
        <f t="shared" si="24"/>
        <v>5000</v>
      </c>
      <c r="E111">
        <f t="shared" si="25"/>
        <v>300</v>
      </c>
      <c r="F111">
        <f t="shared" si="25"/>
        <v>0</v>
      </c>
      <c r="G111">
        <f t="shared" si="25"/>
        <v>0.12</v>
      </c>
      <c r="H111" t="str">
        <f t="shared" si="25"/>
        <v>Y</v>
      </c>
      <c r="I111">
        <f t="shared" si="26"/>
        <v>100</v>
      </c>
      <c r="J111" s="1">
        <f t="shared" si="27"/>
        <v>5012</v>
      </c>
      <c r="K111" s="1">
        <f t="shared" si="28"/>
        <v>10012</v>
      </c>
      <c r="L111" s="1">
        <f t="shared" si="29"/>
        <v>10112</v>
      </c>
      <c r="M111" s="1">
        <f t="shared" si="30"/>
        <v>29.219083674822905</v>
      </c>
      <c r="N111" s="1">
        <f t="shared" si="31"/>
        <v>29.219083674822905</v>
      </c>
      <c r="O111" s="1">
        <f t="shared" si="32"/>
      </c>
      <c r="P111" s="2">
        <f t="shared" si="33"/>
        <v>1</v>
      </c>
      <c r="Q111" s="2">
        <f>IF($M111&lt;$Q$7,"error",IF($M111&lt;$Q$8,$R$7*$T$7+$S$7*($M111-$Q$7)*($T$8-$T$7)/($Q$8-$Q$7),IF($M111&lt;$Q$9,$R$8*$T$8+$S$8*($M111-$Q$8)*($T$9-$T$8)/($Q$9-$Q$8),IF($M111&lt;$Q$10,$R$9*$T$9+$S$9*($M111-$Q$9)*($T$10-$T$9)/($Q$10-$Q$9),IF($M111&lt;$Q$11,$R$10*$T$10+$S$10*($M111-$Q$10)*($T$11-$T$10)/($Q$11-$Q$10),IF($M111&lt;$Q$12,$R$11*$T$11+$S$11*($M111-$Q$11)*($T$12-$T$11)/($Q$12-$Q$11),1))))))</f>
        <v>0.004756595016831636</v>
      </c>
      <c r="R111" s="2">
        <f t="shared" si="34"/>
        <v>1</v>
      </c>
      <c r="S111" s="2">
        <f t="shared" si="35"/>
        <v>0.40285395701009896</v>
      </c>
      <c r="T111" s="2">
        <f t="shared" si="36"/>
        <v>1704.04</v>
      </c>
      <c r="U111">
        <f t="shared" si="37"/>
        <v>0.40285395701009896</v>
      </c>
      <c r="V111">
        <f t="shared" si="38"/>
        <v>1704.04</v>
      </c>
      <c r="W111">
        <f t="shared" si="39"/>
        <v>0</v>
      </c>
      <c r="X111">
        <f t="shared" si="40"/>
        <v>0</v>
      </c>
      <c r="Y111">
        <f t="shared" si="41"/>
        <v>0</v>
      </c>
      <c r="Z111">
        <f t="shared" si="42"/>
        <v>0</v>
      </c>
      <c r="AA111">
        <f t="shared" si="43"/>
        <v>0</v>
      </c>
      <c r="AB111">
        <f t="shared" si="44"/>
        <v>0</v>
      </c>
    </row>
    <row r="112" spans="1:28" ht="12.75">
      <c r="A112" t="s">
        <v>31</v>
      </c>
      <c r="B112" t="s">
        <v>15</v>
      </c>
      <c r="C112">
        <v>300</v>
      </c>
      <c r="D112">
        <f t="shared" si="24"/>
        <v>5000</v>
      </c>
      <c r="E112">
        <f aca="true" t="shared" si="45" ref="E112:H142">IF($B112=$D$7,E$7,IF($B112=$D$8,E$8,IF($B112=$D$9,E$9,IF($B112=$D$10,E$10,"error"))))</f>
        <v>300</v>
      </c>
      <c r="F112">
        <f t="shared" si="45"/>
        <v>0</v>
      </c>
      <c r="G112">
        <f t="shared" si="45"/>
        <v>0.12</v>
      </c>
      <c r="H112" t="str">
        <f t="shared" si="45"/>
        <v>Y</v>
      </c>
      <c r="I112">
        <f t="shared" si="26"/>
        <v>300</v>
      </c>
      <c r="J112" s="1">
        <f t="shared" si="27"/>
        <v>5036</v>
      </c>
      <c r="K112" s="1">
        <f t="shared" si="28"/>
        <v>10036</v>
      </c>
      <c r="L112" s="1">
        <f t="shared" si="29"/>
        <v>10336</v>
      </c>
      <c r="M112" s="1">
        <f t="shared" si="30"/>
        <v>86.59569649604619</v>
      </c>
      <c r="N112" s="1">
        <f t="shared" si="31"/>
        <v>86.59569649604619</v>
      </c>
      <c r="O112" s="1">
        <f t="shared" si="32"/>
      </c>
      <c r="P112" s="2">
        <f t="shared" si="33"/>
        <v>1</v>
      </c>
      <c r="Q112" s="2">
        <f>IF($M112&lt;$Q$7,"error",IF($M112&lt;$Q$8,$R$7*$T$7+$S$7*($M112-$Q$7)*($T$8-$T$7)/($Q$8-$Q$7),IF($M112&lt;$Q$9,$R$8*$T$8+$S$8*($M112-$Q$8)*($T$9-$T$8)/($Q$9-$Q$8),IF($M112&lt;$Q$10,$R$9*$T$9+$S$9*($M112-$Q$9)*($T$10-$T$9)/($Q$10-$Q$9),IF($M112&lt;$Q$11,$R$10*$T$10+$S$10*($M112-$Q$10)*($T$11-$T$10)/($Q$11-$Q$10),IF($M112&lt;$Q$12,$R$11*$T$11+$S$11*($M112-$Q$11)*($T$12-$T$11)/($Q$12-$Q$11),1))))))</f>
        <v>0.014096973848193564</v>
      </c>
      <c r="R112" s="2">
        <f t="shared" si="34"/>
        <v>1</v>
      </c>
      <c r="S112" s="2">
        <f t="shared" si="35"/>
        <v>0.4084581843089161</v>
      </c>
      <c r="T112" s="2">
        <f t="shared" si="36"/>
        <v>1712.12</v>
      </c>
      <c r="U112">
        <f t="shared" si="37"/>
        <v>0.4084581843089161</v>
      </c>
      <c r="V112">
        <f t="shared" si="38"/>
        <v>1712.12</v>
      </c>
      <c r="W112">
        <f t="shared" si="39"/>
        <v>0</v>
      </c>
      <c r="X112">
        <f t="shared" si="40"/>
        <v>0</v>
      </c>
      <c r="Y112">
        <f t="shared" si="41"/>
        <v>0</v>
      </c>
      <c r="Z112">
        <f t="shared" si="42"/>
        <v>0</v>
      </c>
      <c r="AA112">
        <f t="shared" si="43"/>
        <v>0</v>
      </c>
      <c r="AB112">
        <f t="shared" si="44"/>
        <v>0</v>
      </c>
    </row>
    <row r="113" spans="1:28" ht="12.75">
      <c r="A113" t="s">
        <v>31</v>
      </c>
      <c r="B113" t="s">
        <v>15</v>
      </c>
      <c r="C113">
        <v>600</v>
      </c>
      <c r="D113">
        <f t="shared" si="24"/>
        <v>5000</v>
      </c>
      <c r="E113">
        <f t="shared" si="45"/>
        <v>300</v>
      </c>
      <c r="F113">
        <f t="shared" si="45"/>
        <v>0</v>
      </c>
      <c r="G113">
        <f t="shared" si="45"/>
        <v>0.12</v>
      </c>
      <c r="H113" t="str">
        <f t="shared" si="45"/>
        <v>Y</v>
      </c>
      <c r="I113">
        <f t="shared" si="26"/>
        <v>600</v>
      </c>
      <c r="J113" s="1">
        <f t="shared" si="27"/>
        <v>5072</v>
      </c>
      <c r="K113" s="1">
        <f t="shared" si="28"/>
        <v>10072</v>
      </c>
      <c r="L113" s="1">
        <f t="shared" si="29"/>
        <v>10672</v>
      </c>
      <c r="M113" s="1">
        <f t="shared" si="30"/>
        <v>170.12072574779233</v>
      </c>
      <c r="N113" s="1">
        <f t="shared" si="31"/>
        <v>170.12072574779233</v>
      </c>
      <c r="O113" s="1">
        <f t="shared" si="32"/>
      </c>
      <c r="P113" s="2">
        <f t="shared" si="33"/>
        <v>1</v>
      </c>
      <c r="Q113" s="2">
        <f>IF($M113&lt;$Q$7,"error",IF($M113&lt;$Q$8,$R$7*$T$7+$S$7*($M113-$Q$7)*($T$8-$T$7)/($Q$8-$Q$7),IF($M113&lt;$Q$9,$R$8*$T$8+$S$8*($M113-$Q$8)*($T$9-$T$8)/($Q$9-$Q$8),IF($M113&lt;$Q$10,$R$9*$T$9+$S$9*($M113-$Q$9)*($T$10-$T$9)/($Q$10-$Q$9),IF($M113&lt;$Q$11,$R$10*$T$10+$S$10*($M113-$Q$10)*($T$11-$T$10)/($Q$11-$Q$10),IF($M113&lt;$Q$12,$R$11*$T$11+$S$11*($M113-$Q$11)*($T$12-$T$11)/($Q$12-$Q$11),1))))))</f>
        <v>0.02769407163336154</v>
      </c>
      <c r="R113" s="2">
        <f t="shared" si="34"/>
        <v>1</v>
      </c>
      <c r="S113" s="2">
        <f t="shared" si="35"/>
        <v>0.4166164429800169</v>
      </c>
      <c r="T113" s="2">
        <f t="shared" si="36"/>
        <v>1724.24</v>
      </c>
      <c r="U113">
        <f t="shared" si="37"/>
        <v>0.4166164429800169</v>
      </c>
      <c r="V113">
        <f t="shared" si="38"/>
        <v>1724.24</v>
      </c>
      <c r="W113">
        <f t="shared" si="39"/>
        <v>0</v>
      </c>
      <c r="X113">
        <f t="shared" si="40"/>
        <v>0</v>
      </c>
      <c r="Y113">
        <f t="shared" si="41"/>
        <v>0</v>
      </c>
      <c r="Z113">
        <f t="shared" si="42"/>
        <v>0</v>
      </c>
      <c r="AA113">
        <f t="shared" si="43"/>
        <v>0</v>
      </c>
      <c r="AB113">
        <f t="shared" si="44"/>
        <v>0</v>
      </c>
    </row>
    <row r="114" spans="1:28" ht="12.75">
      <c r="A114" t="s">
        <v>31</v>
      </c>
      <c r="B114" t="s">
        <v>15</v>
      </c>
      <c r="C114">
        <v>1200</v>
      </c>
      <c r="D114">
        <f t="shared" si="24"/>
        <v>5000</v>
      </c>
      <c r="E114">
        <f t="shared" si="45"/>
        <v>300</v>
      </c>
      <c r="F114">
        <f t="shared" si="45"/>
        <v>0</v>
      </c>
      <c r="G114">
        <f t="shared" si="45"/>
        <v>0.12</v>
      </c>
      <c r="H114" t="str">
        <f t="shared" si="45"/>
        <v>Y</v>
      </c>
      <c r="I114">
        <f t="shared" si="26"/>
        <v>1200</v>
      </c>
      <c r="J114" s="1">
        <f t="shared" si="27"/>
        <v>5144</v>
      </c>
      <c r="K114" s="1">
        <f t="shared" si="28"/>
        <v>10144</v>
      </c>
      <c r="L114" s="1">
        <f t="shared" si="29"/>
        <v>11344</v>
      </c>
      <c r="M114" s="1">
        <f t="shared" si="30"/>
        <v>328.71132195901043</v>
      </c>
      <c r="N114" s="1">
        <f t="shared" si="31"/>
        <v>328.71132195901043</v>
      </c>
      <c r="O114" s="1">
        <f t="shared" si="32"/>
      </c>
      <c r="P114" s="2">
        <f t="shared" si="33"/>
        <v>1</v>
      </c>
      <c r="Q114" s="2">
        <f>IF($M114&lt;$Q$7,"error",IF($M114&lt;$Q$8,$R$7*$T$7+$S$7*($M114-$Q$7)*($T$8-$T$7)/($Q$8-$Q$7),IF($M114&lt;$Q$9,$R$8*$T$8+$S$8*($M114-$Q$8)*($T$9-$T$8)/($Q$9-$Q$8),IF($M114&lt;$Q$10,$R$9*$T$9+$S$9*($M114-$Q$9)*($T$10-$T$9)/($Q$10-$Q$9),IF($M114&lt;$Q$11,$R$10*$T$10+$S$10*($M114-$Q$10)*($T$11-$T$10)/($Q$11-$Q$10),IF($M114&lt;$Q$12,$R$11*$T$11+$S$11*($M114-$Q$11)*($T$12-$T$11)/($Q$12-$Q$11),1))))))</f>
        <v>0.05351114543518774</v>
      </c>
      <c r="R114" s="2">
        <f t="shared" si="34"/>
        <v>1</v>
      </c>
      <c r="S114" s="2">
        <f t="shared" si="35"/>
        <v>0.4321066872611127</v>
      </c>
      <c r="T114" s="2">
        <f t="shared" si="36"/>
        <v>1748.48</v>
      </c>
      <c r="U114">
        <f t="shared" si="37"/>
        <v>0.4321066872611127</v>
      </c>
      <c r="V114">
        <f t="shared" si="38"/>
        <v>1748.48</v>
      </c>
      <c r="W114">
        <f t="shared" si="39"/>
        <v>0</v>
      </c>
      <c r="X114">
        <f t="shared" si="40"/>
        <v>0</v>
      </c>
      <c r="Y114">
        <f t="shared" si="41"/>
        <v>0</v>
      </c>
      <c r="Z114">
        <f t="shared" si="42"/>
        <v>0</v>
      </c>
      <c r="AA114">
        <f t="shared" si="43"/>
        <v>0</v>
      </c>
      <c r="AB114">
        <f t="shared" si="44"/>
        <v>0</v>
      </c>
    </row>
    <row r="115" spans="1:28" ht="12.75">
      <c r="A115" t="s">
        <v>31</v>
      </c>
      <c r="B115" t="s">
        <v>15</v>
      </c>
      <c r="C115">
        <v>3000</v>
      </c>
      <c r="D115">
        <f t="shared" si="24"/>
        <v>5000</v>
      </c>
      <c r="E115">
        <f t="shared" si="45"/>
        <v>300</v>
      </c>
      <c r="F115">
        <f t="shared" si="45"/>
        <v>0</v>
      </c>
      <c r="G115">
        <f t="shared" si="45"/>
        <v>0.12</v>
      </c>
      <c r="H115" t="str">
        <f t="shared" si="45"/>
        <v>Y</v>
      </c>
      <c r="I115">
        <f t="shared" si="26"/>
        <v>3000</v>
      </c>
      <c r="J115" s="1">
        <f t="shared" si="27"/>
        <v>5360</v>
      </c>
      <c r="K115" s="1">
        <f t="shared" si="28"/>
        <v>10360</v>
      </c>
      <c r="L115" s="1">
        <f t="shared" si="29"/>
        <v>13360</v>
      </c>
      <c r="M115" s="1">
        <f t="shared" si="30"/>
        <v>747.6800179548585</v>
      </c>
      <c r="N115" s="1">
        <f t="shared" si="31"/>
        <v>747.6800179548585</v>
      </c>
      <c r="O115" s="1">
        <f t="shared" si="32"/>
      </c>
      <c r="P115" s="2">
        <f t="shared" si="33"/>
        <v>1</v>
      </c>
      <c r="Q115" s="2">
        <f>IF($M115&lt;$Q$7,"error",IF($M115&lt;$Q$8,$R$7*$T$7+$S$7*($M115-$Q$7)*($T$8-$T$7)/($Q$8-$Q$7),IF($M115&lt;$Q$9,$R$8*$T$8+$S$8*($M115-$Q$8)*($T$9-$T$8)/($Q$9-$Q$8),IF($M115&lt;$Q$10,$R$9*$T$9+$S$9*($M115-$Q$9)*($T$10-$T$9)/($Q$10-$Q$9),IF($M115&lt;$Q$11,$R$10*$T$10+$S$10*($M115-$Q$10)*($T$11-$T$10)/($Q$11-$Q$10),IF($M115&lt;$Q$12,$R$11*$T$11+$S$11*($M115-$Q$11)*($T$12-$T$11)/($Q$12-$Q$11),1))))))</f>
        <v>0.12171535176009324</v>
      </c>
      <c r="R115" s="2">
        <f t="shared" si="34"/>
        <v>1</v>
      </c>
      <c r="S115" s="2">
        <f t="shared" si="35"/>
        <v>0.4730292110560559</v>
      </c>
      <c r="T115" s="2">
        <f t="shared" si="36"/>
        <v>1821.2</v>
      </c>
      <c r="U115">
        <f t="shared" si="37"/>
        <v>0.4730292110560559</v>
      </c>
      <c r="V115">
        <f t="shared" si="38"/>
        <v>1821.2</v>
      </c>
      <c r="W115">
        <f t="shared" si="39"/>
        <v>0</v>
      </c>
      <c r="X115">
        <f t="shared" si="40"/>
        <v>0</v>
      </c>
      <c r="Y115">
        <f t="shared" si="41"/>
        <v>0</v>
      </c>
      <c r="Z115">
        <f t="shared" si="42"/>
        <v>0</v>
      </c>
      <c r="AA115">
        <f t="shared" si="43"/>
        <v>0</v>
      </c>
      <c r="AB115">
        <f t="shared" si="44"/>
        <v>0</v>
      </c>
    </row>
    <row r="116" spans="1:28" ht="12.75">
      <c r="A116" t="s">
        <v>31</v>
      </c>
      <c r="B116" t="s">
        <v>15</v>
      </c>
      <c r="C116">
        <v>10000</v>
      </c>
      <c r="D116">
        <f t="shared" si="24"/>
        <v>5000</v>
      </c>
      <c r="E116">
        <f t="shared" si="45"/>
        <v>300</v>
      </c>
      <c r="F116">
        <f t="shared" si="45"/>
        <v>0</v>
      </c>
      <c r="G116">
        <f t="shared" si="45"/>
        <v>0.12</v>
      </c>
      <c r="H116" t="str">
        <f t="shared" si="45"/>
        <v>Y</v>
      </c>
      <c r="I116">
        <f t="shared" si="26"/>
        <v>10000</v>
      </c>
      <c r="J116" s="1">
        <f t="shared" si="27"/>
        <v>6200</v>
      </c>
      <c r="K116" s="1">
        <f t="shared" si="28"/>
        <v>11200</v>
      </c>
      <c r="L116" s="1">
        <f t="shared" si="29"/>
        <v>21200</v>
      </c>
      <c r="M116" s="1">
        <f t="shared" si="30"/>
        <v>1875.9769659281385</v>
      </c>
      <c r="N116" s="1">
        <f t="shared" si="31"/>
        <v>1875.9769659281385</v>
      </c>
      <c r="O116" s="1">
        <f t="shared" si="32"/>
      </c>
      <c r="P116" s="2">
        <f t="shared" si="33"/>
        <v>1</v>
      </c>
      <c r="Q116" s="2">
        <f>IF($M116&lt;$Q$7,"error",IF($M116&lt;$Q$8,$R$7*$T$7+$S$7*($M116-$Q$7)*($T$8-$T$7)/($Q$8-$Q$7),IF($M116&lt;$Q$9,$R$8*$T$8+$S$8*($M116-$Q$8)*($T$9-$T$8)/($Q$9-$Q$8),IF($M116&lt;$Q$10,$R$9*$T$9+$S$9*($M116-$Q$9)*($T$10-$T$9)/($Q$10-$Q$9),IF($M116&lt;$Q$11,$R$10*$T$10+$S$10*($M116-$Q$10)*($T$11-$T$10)/($Q$11-$Q$10),IF($M116&lt;$Q$12,$R$11*$T$11+$S$11*($M116-$Q$11)*($T$12-$T$11)/($Q$12-$Q$11),1))))))</f>
        <v>0.3053915991045807</v>
      </c>
      <c r="R116" s="2">
        <f t="shared" si="34"/>
        <v>1</v>
      </c>
      <c r="S116" s="2">
        <f t="shared" si="35"/>
        <v>0.5832349594627484</v>
      </c>
      <c r="T116" s="2">
        <f t="shared" si="36"/>
        <v>2104</v>
      </c>
      <c r="U116">
        <f t="shared" si="37"/>
        <v>0.5832349594627484</v>
      </c>
      <c r="V116">
        <f t="shared" si="38"/>
        <v>2104</v>
      </c>
      <c r="W116">
        <f t="shared" si="39"/>
        <v>0</v>
      </c>
      <c r="X116">
        <f t="shared" si="40"/>
        <v>0</v>
      </c>
      <c r="Y116">
        <f t="shared" si="41"/>
        <v>0</v>
      </c>
      <c r="Z116">
        <f t="shared" si="42"/>
        <v>0</v>
      </c>
      <c r="AA116">
        <f t="shared" si="43"/>
        <v>0</v>
      </c>
      <c r="AB116">
        <f t="shared" si="44"/>
        <v>0</v>
      </c>
    </row>
    <row r="117" spans="1:28" ht="12.75">
      <c r="A117" t="s">
        <v>31</v>
      </c>
      <c r="B117" t="s">
        <v>15</v>
      </c>
      <c r="C117">
        <v>30000</v>
      </c>
      <c r="D117">
        <f t="shared" si="24"/>
        <v>5000</v>
      </c>
      <c r="E117">
        <f t="shared" si="45"/>
        <v>300</v>
      </c>
      <c r="F117">
        <f t="shared" si="45"/>
        <v>0</v>
      </c>
      <c r="G117">
        <f t="shared" si="45"/>
        <v>0.12</v>
      </c>
      <c r="H117" t="str">
        <f t="shared" si="45"/>
        <v>Y</v>
      </c>
      <c r="I117">
        <f t="shared" si="26"/>
        <v>30000</v>
      </c>
      <c r="J117" s="1">
        <f t="shared" si="27"/>
        <v>8600</v>
      </c>
      <c r="K117" s="1">
        <f t="shared" si="28"/>
        <v>13600</v>
      </c>
      <c r="L117" s="1">
        <f t="shared" si="29"/>
        <v>43600</v>
      </c>
      <c r="M117" s="1">
        <f t="shared" si="30"/>
        <v>3425.062831382168</v>
      </c>
      <c r="N117" s="1">
        <f t="shared" si="31"/>
        <v>3425.062831382168</v>
      </c>
      <c r="O117" s="1">
        <f t="shared" si="32"/>
      </c>
      <c r="P117" s="2">
        <f t="shared" si="33"/>
        <v>1</v>
      </c>
      <c r="Q117" s="2">
        <f>IF($M117&lt;$Q$7,"error",IF($M117&lt;$Q$8,$R$7*$T$7+$S$7*($M117-$Q$7)*($T$8-$T$7)/($Q$8-$Q$7),IF($M117&lt;$Q$9,$R$8*$T$8+$S$8*($M117-$Q$8)*($T$9-$T$8)/($Q$9-$Q$8),IF($M117&lt;$Q$10,$R$9*$T$9+$S$9*($M117-$Q$9)*($T$10-$T$9)/($Q$10-$Q$9),IF($M117&lt;$Q$11,$R$10*$T$10+$S$10*($M117-$Q$10)*($T$11-$T$10)/($Q$11-$Q$10),IF($M117&lt;$Q$12,$R$11*$T$11+$S$11*($M117-$Q$11)*($T$12-$T$11)/($Q$12-$Q$11),1))))))</f>
        <v>0.5575683678994227</v>
      </c>
      <c r="R117" s="2">
        <f t="shared" si="34"/>
        <v>1</v>
      </c>
      <c r="S117" s="2">
        <f t="shared" si="35"/>
        <v>0.7345410207396535</v>
      </c>
      <c r="T117" s="2">
        <f t="shared" si="36"/>
        <v>2912</v>
      </c>
      <c r="U117">
        <f t="shared" si="37"/>
        <v>0.7345410207396535</v>
      </c>
      <c r="V117">
        <f t="shared" si="38"/>
        <v>2912</v>
      </c>
      <c r="W117">
        <f t="shared" si="39"/>
        <v>0</v>
      </c>
      <c r="X117">
        <f t="shared" si="40"/>
        <v>0</v>
      </c>
      <c r="Y117">
        <f t="shared" si="41"/>
        <v>0</v>
      </c>
      <c r="Z117">
        <f t="shared" si="42"/>
        <v>0</v>
      </c>
      <c r="AA117">
        <f t="shared" si="43"/>
        <v>0</v>
      </c>
      <c r="AB117">
        <f t="shared" si="44"/>
        <v>0</v>
      </c>
    </row>
    <row r="118" spans="1:28" ht="12.75">
      <c r="A118" t="s">
        <v>31</v>
      </c>
      <c r="B118" t="s">
        <v>15</v>
      </c>
      <c r="C118">
        <v>50000</v>
      </c>
      <c r="D118">
        <f t="shared" si="24"/>
        <v>5000</v>
      </c>
      <c r="E118">
        <f t="shared" si="45"/>
        <v>300</v>
      </c>
      <c r="F118">
        <f t="shared" si="45"/>
        <v>0</v>
      </c>
      <c r="G118">
        <f t="shared" si="45"/>
        <v>0.12</v>
      </c>
      <c r="H118" t="str">
        <f t="shared" si="45"/>
        <v>Y</v>
      </c>
      <c r="I118">
        <f t="shared" si="26"/>
        <v>50000</v>
      </c>
      <c r="J118" s="1">
        <f t="shared" si="27"/>
        <v>11000</v>
      </c>
      <c r="K118" s="1">
        <f t="shared" si="28"/>
        <v>16000</v>
      </c>
      <c r="L118" s="1">
        <f t="shared" si="29"/>
        <v>66000</v>
      </c>
      <c r="M118" s="1">
        <f t="shared" si="30"/>
        <v>4166.174098172734</v>
      </c>
      <c r="N118" s="1">
        <f t="shared" si="31"/>
        <v>4166.174098172734</v>
      </c>
      <c r="O118" s="1">
        <f t="shared" si="32"/>
      </c>
      <c r="P118" s="2">
        <f t="shared" si="33"/>
        <v>1</v>
      </c>
      <c r="Q118" s="2">
        <f>IF($M118&lt;$Q$7,"error",IF($M118&lt;$Q$8,$R$7*$T$7+$S$7*($M118-$Q$7)*($T$8-$T$7)/($Q$8-$Q$7),IF($M118&lt;$Q$9,$R$8*$T$8+$S$8*($M118-$Q$8)*($T$9-$T$8)/($Q$9-$Q$8),IF($M118&lt;$Q$10,$R$9*$T$9+$S$9*($M118-$Q$9)*($T$10-$T$9)/($Q$10-$Q$9),IF($M118&lt;$Q$11,$R$10*$T$10+$S$10*($M118-$Q$10)*($T$11-$T$10)/($Q$11-$Q$10),IF($M118&lt;$Q$12,$R$11*$T$11+$S$11*($M118-$Q$11)*($T$12-$T$11)/($Q$12-$Q$11),1))))))</f>
        <v>0.6782143880746311</v>
      </c>
      <c r="R118" s="2">
        <f t="shared" si="34"/>
        <v>1</v>
      </c>
      <c r="S118" s="2">
        <f t="shared" si="35"/>
        <v>0.8069286328447786</v>
      </c>
      <c r="T118" s="2">
        <f t="shared" si="36"/>
        <v>3720</v>
      </c>
      <c r="U118">
        <f t="shared" si="37"/>
        <v>0.8069286328447786</v>
      </c>
      <c r="V118">
        <f t="shared" si="38"/>
        <v>3720</v>
      </c>
      <c r="W118">
        <f t="shared" si="39"/>
        <v>0</v>
      </c>
      <c r="X118">
        <f t="shared" si="40"/>
        <v>0</v>
      </c>
      <c r="Y118">
        <f t="shared" si="41"/>
        <v>0</v>
      </c>
      <c r="Z118">
        <f t="shared" si="42"/>
        <v>0</v>
      </c>
      <c r="AA118">
        <f t="shared" si="43"/>
        <v>0</v>
      </c>
      <c r="AB118">
        <f t="shared" si="44"/>
        <v>0</v>
      </c>
    </row>
    <row r="119" spans="1:28" ht="12.75">
      <c r="A119" t="s">
        <v>31</v>
      </c>
      <c r="B119" t="s">
        <v>22</v>
      </c>
      <c r="C119">
        <v>100</v>
      </c>
      <c r="D119">
        <f t="shared" si="24"/>
        <v>5000</v>
      </c>
      <c r="E119">
        <f t="shared" si="45"/>
        <v>450</v>
      </c>
      <c r="F119">
        <f t="shared" si="45"/>
        <v>0</v>
      </c>
      <c r="G119">
        <f t="shared" si="45"/>
        <v>0.13</v>
      </c>
      <c r="H119" t="str">
        <f t="shared" si="45"/>
        <v>Y</v>
      </c>
      <c r="I119">
        <f t="shared" si="26"/>
        <v>100</v>
      </c>
      <c r="J119" s="1">
        <f t="shared" si="27"/>
        <v>5013</v>
      </c>
      <c r="K119" s="1">
        <f t="shared" si="28"/>
        <v>10013</v>
      </c>
      <c r="L119" s="1">
        <f t="shared" si="29"/>
        <v>10113</v>
      </c>
      <c r="M119" s="1">
        <f t="shared" si="30"/>
        <v>43.824270017161034</v>
      </c>
      <c r="N119" s="1">
        <f t="shared" si="31"/>
        <v>43.824270017161034</v>
      </c>
      <c r="O119" s="1">
        <f t="shared" si="32"/>
      </c>
      <c r="P119" s="2">
        <f t="shared" si="33"/>
        <v>1</v>
      </c>
      <c r="Q119" s="2">
        <f>IF($M119&lt;$Q$7,"error",IF($M119&lt;$Q$8,$R$7*$T$7+$S$7*($M119-$Q$7)*($T$8-$T$7)/($Q$8-$Q$7),IF($M119&lt;$Q$9,$R$8*$T$8+$S$8*($M119-$Q$8)*($T$9-$T$8)/($Q$9-$Q$8),IF($M119&lt;$Q$10,$R$9*$T$9+$S$9*($M119-$Q$9)*($T$10-$T$9)/($Q$10-$Q$9),IF($M119&lt;$Q$11,$R$10*$T$10+$S$10*($M119-$Q$10)*($T$11-$T$10)/($Q$11-$Q$10),IF($M119&lt;$Q$12,$R$11*$T$11+$S$11*($M119-$Q$11)*($T$12-$T$11)/($Q$12-$Q$11),1))))))</f>
        <v>0.007134183491165749</v>
      </c>
      <c r="R119" s="2">
        <f t="shared" si="34"/>
        <v>1</v>
      </c>
      <c r="S119" s="2">
        <f t="shared" si="35"/>
        <v>0.40428051009469945</v>
      </c>
      <c r="T119" s="2">
        <f t="shared" si="36"/>
        <v>1704.21</v>
      </c>
      <c r="U119">
        <f t="shared" si="37"/>
        <v>0</v>
      </c>
      <c r="V119">
        <f t="shared" si="38"/>
        <v>0</v>
      </c>
      <c r="W119">
        <f t="shared" si="39"/>
        <v>0.40428051009469945</v>
      </c>
      <c r="X119">
        <f t="shared" si="40"/>
        <v>1704.21</v>
      </c>
      <c r="Y119">
        <f t="shared" si="41"/>
        <v>0</v>
      </c>
      <c r="Z119">
        <f t="shared" si="42"/>
        <v>0</v>
      </c>
      <c r="AA119">
        <f t="shared" si="43"/>
        <v>0</v>
      </c>
      <c r="AB119">
        <f t="shared" si="44"/>
        <v>0</v>
      </c>
    </row>
    <row r="120" spans="1:28" ht="12.75">
      <c r="A120" t="s">
        <v>31</v>
      </c>
      <c r="B120" t="s">
        <v>22</v>
      </c>
      <c r="C120">
        <v>300</v>
      </c>
      <c r="D120">
        <f t="shared" si="24"/>
        <v>5000</v>
      </c>
      <c r="E120">
        <f t="shared" si="45"/>
        <v>450</v>
      </c>
      <c r="F120">
        <f t="shared" si="45"/>
        <v>0</v>
      </c>
      <c r="G120">
        <f t="shared" si="45"/>
        <v>0.13</v>
      </c>
      <c r="H120" t="str">
        <f t="shared" si="45"/>
        <v>Y</v>
      </c>
      <c r="I120">
        <f t="shared" si="26"/>
        <v>300</v>
      </c>
      <c r="J120" s="1">
        <f t="shared" si="27"/>
        <v>5039</v>
      </c>
      <c r="K120" s="1">
        <f t="shared" si="28"/>
        <v>10039</v>
      </c>
      <c r="L120" s="1">
        <f t="shared" si="29"/>
        <v>10339</v>
      </c>
      <c r="M120" s="1">
        <f t="shared" si="30"/>
        <v>129.85529398768466</v>
      </c>
      <c r="N120" s="1">
        <f t="shared" si="31"/>
        <v>129.85529398768466</v>
      </c>
      <c r="O120" s="1">
        <f t="shared" si="32"/>
      </c>
      <c r="P120" s="2">
        <f t="shared" si="33"/>
        <v>1</v>
      </c>
      <c r="Q120" s="2">
        <f>IF($M120&lt;$Q$7,"error",IF($M120&lt;$Q$8,$R$7*$T$7+$S$7*($M120-$Q$7)*($T$8-$T$7)/($Q$8-$Q$7),IF($M120&lt;$Q$9,$R$8*$T$8+$S$8*($M120-$Q$8)*($T$9-$T$8)/($Q$9-$Q$8),IF($M120&lt;$Q$10,$R$9*$T$9+$S$9*($M120-$Q$9)*($T$10-$T$9)/($Q$10-$Q$9),IF($M120&lt;$Q$11,$R$10*$T$10+$S$10*($M120-$Q$10)*($T$11-$T$10)/($Q$11-$Q$10),IF($M120&lt;$Q$12,$R$11*$T$11+$S$11*($M120-$Q$11)*($T$12-$T$11)/($Q$12-$Q$11),1))))))</f>
        <v>0.02113923390497192</v>
      </c>
      <c r="R120" s="2">
        <f t="shared" si="34"/>
        <v>1</v>
      </c>
      <c r="S120" s="2">
        <f t="shared" si="35"/>
        <v>0.41268354034298316</v>
      </c>
      <c r="T120" s="2">
        <f t="shared" si="36"/>
        <v>1712.63</v>
      </c>
      <c r="U120">
        <f t="shared" si="37"/>
        <v>0</v>
      </c>
      <c r="V120">
        <f t="shared" si="38"/>
        <v>0</v>
      </c>
      <c r="W120">
        <f t="shared" si="39"/>
        <v>0.41268354034298316</v>
      </c>
      <c r="X120">
        <f t="shared" si="40"/>
        <v>1712.63</v>
      </c>
      <c r="Y120">
        <f t="shared" si="41"/>
        <v>0</v>
      </c>
      <c r="Z120">
        <f t="shared" si="42"/>
        <v>0</v>
      </c>
      <c r="AA120">
        <f t="shared" si="43"/>
        <v>0</v>
      </c>
      <c r="AB120">
        <f t="shared" si="44"/>
        <v>0</v>
      </c>
    </row>
    <row r="121" spans="1:28" ht="12.75">
      <c r="A121" t="s">
        <v>31</v>
      </c>
      <c r="B121" t="s">
        <v>22</v>
      </c>
      <c r="C121">
        <v>600</v>
      </c>
      <c r="D121">
        <f t="shared" si="24"/>
        <v>5000</v>
      </c>
      <c r="E121">
        <f t="shared" si="45"/>
        <v>450</v>
      </c>
      <c r="F121">
        <f t="shared" si="45"/>
        <v>0</v>
      </c>
      <c r="G121">
        <f t="shared" si="45"/>
        <v>0.13</v>
      </c>
      <c r="H121" t="str">
        <f t="shared" si="45"/>
        <v>Y</v>
      </c>
      <c r="I121">
        <f t="shared" si="26"/>
        <v>600</v>
      </c>
      <c r="J121" s="1">
        <f t="shared" si="27"/>
        <v>5078</v>
      </c>
      <c r="K121" s="1">
        <f t="shared" si="28"/>
        <v>10078</v>
      </c>
      <c r="L121" s="1">
        <f t="shared" si="29"/>
        <v>10678</v>
      </c>
      <c r="M121" s="1">
        <f t="shared" si="30"/>
        <v>255.03347440438347</v>
      </c>
      <c r="N121" s="1">
        <f t="shared" si="31"/>
        <v>255.03347440438347</v>
      </c>
      <c r="O121" s="1">
        <f t="shared" si="32"/>
      </c>
      <c r="P121" s="2">
        <f t="shared" si="33"/>
        <v>1</v>
      </c>
      <c r="Q121" s="2">
        <f>IF($M121&lt;$Q$7,"error",IF($M121&lt;$Q$8,$R$7*$T$7+$S$7*($M121-$Q$7)*($T$8-$T$7)/($Q$8-$Q$7),IF($M121&lt;$Q$9,$R$8*$T$8+$S$8*($M121-$Q$8)*($T$9-$T$8)/($Q$9-$Q$8),IF($M121&lt;$Q$10,$R$9*$T$9+$S$9*($M121-$Q$9)*($T$10-$T$9)/($Q$10-$Q$9),IF($M121&lt;$Q$11,$R$10*$T$10+$S$10*($M121-$Q$10)*($T$11-$T$10)/($Q$11-$Q$10),IF($M121&lt;$Q$12,$R$11*$T$11+$S$11*($M121-$Q$11)*($T$12-$T$11)/($Q$12-$Q$11),1))))))</f>
        <v>0.041517077228620566</v>
      </c>
      <c r="R121" s="2">
        <f t="shared" si="34"/>
        <v>1</v>
      </c>
      <c r="S121" s="2">
        <f t="shared" si="35"/>
        <v>0.42491024633717234</v>
      </c>
      <c r="T121" s="2">
        <f t="shared" si="36"/>
        <v>1725.26</v>
      </c>
      <c r="U121">
        <f t="shared" si="37"/>
        <v>0</v>
      </c>
      <c r="V121">
        <f t="shared" si="38"/>
        <v>0</v>
      </c>
      <c r="W121">
        <f t="shared" si="39"/>
        <v>0.42491024633717234</v>
      </c>
      <c r="X121">
        <f t="shared" si="40"/>
        <v>1725.26</v>
      </c>
      <c r="Y121">
        <f t="shared" si="41"/>
        <v>0</v>
      </c>
      <c r="Z121">
        <f t="shared" si="42"/>
        <v>0</v>
      </c>
      <c r="AA121">
        <f t="shared" si="43"/>
        <v>0</v>
      </c>
      <c r="AB121">
        <f t="shared" si="44"/>
        <v>0</v>
      </c>
    </row>
    <row r="122" spans="1:28" ht="12.75">
      <c r="A122" t="s">
        <v>31</v>
      </c>
      <c r="B122" t="s">
        <v>22</v>
      </c>
      <c r="C122">
        <v>1200</v>
      </c>
      <c r="D122">
        <f t="shared" si="24"/>
        <v>5000</v>
      </c>
      <c r="E122">
        <f t="shared" si="45"/>
        <v>450</v>
      </c>
      <c r="F122">
        <f t="shared" si="45"/>
        <v>0</v>
      </c>
      <c r="G122">
        <f t="shared" si="45"/>
        <v>0.13</v>
      </c>
      <c r="H122" t="str">
        <f t="shared" si="45"/>
        <v>Y</v>
      </c>
      <c r="I122">
        <f t="shared" si="26"/>
        <v>1200</v>
      </c>
      <c r="J122" s="1">
        <f t="shared" si="27"/>
        <v>5156</v>
      </c>
      <c r="K122" s="1">
        <f t="shared" si="28"/>
        <v>10156</v>
      </c>
      <c r="L122" s="1">
        <f t="shared" si="29"/>
        <v>11356</v>
      </c>
      <c r="M122" s="1">
        <f t="shared" si="30"/>
        <v>492.51574472817083</v>
      </c>
      <c r="N122" s="1">
        <f t="shared" si="31"/>
        <v>492.51574472817083</v>
      </c>
      <c r="O122" s="1">
        <f t="shared" si="32"/>
      </c>
      <c r="P122" s="2">
        <f t="shared" si="33"/>
        <v>1</v>
      </c>
      <c r="Q122" s="2">
        <f>IF($M122&lt;$Q$7,"error",IF($M122&lt;$Q$8,$R$7*$T$7+$S$7*($M122-$Q$7)*($T$8-$T$7)/($Q$8-$Q$7),IF($M122&lt;$Q$9,$R$8*$T$8+$S$8*($M122-$Q$8)*($T$9-$T$8)/($Q$9-$Q$8),IF($M122&lt;$Q$10,$R$9*$T$9+$S$9*($M122-$Q$9)*($T$10-$T$9)/($Q$10-$Q$9),IF($M122&lt;$Q$11,$R$10*$T$10+$S$10*($M122-$Q$10)*($T$11-$T$10)/($Q$11-$Q$10),IF($M122&lt;$Q$12,$R$11*$T$11+$S$11*($M122-$Q$11)*($T$12-$T$11)/($Q$12-$Q$11),1))))))</f>
        <v>0.08017698169993479</v>
      </c>
      <c r="R122" s="2">
        <f t="shared" si="34"/>
        <v>1</v>
      </c>
      <c r="S122" s="2">
        <f t="shared" si="35"/>
        <v>0.4481061890199609</v>
      </c>
      <c r="T122" s="2">
        <f t="shared" si="36"/>
        <v>1750.52</v>
      </c>
      <c r="U122">
        <f t="shared" si="37"/>
        <v>0</v>
      </c>
      <c r="V122">
        <f t="shared" si="38"/>
        <v>0</v>
      </c>
      <c r="W122">
        <f t="shared" si="39"/>
        <v>0.4481061890199609</v>
      </c>
      <c r="X122">
        <f t="shared" si="40"/>
        <v>1750.52</v>
      </c>
      <c r="Y122">
        <f t="shared" si="41"/>
        <v>0</v>
      </c>
      <c r="Z122">
        <f t="shared" si="42"/>
        <v>0</v>
      </c>
      <c r="AA122">
        <f t="shared" si="43"/>
        <v>0</v>
      </c>
      <c r="AB122">
        <f t="shared" si="44"/>
        <v>0</v>
      </c>
    </row>
    <row r="123" spans="1:28" ht="12.75">
      <c r="A123" t="s">
        <v>31</v>
      </c>
      <c r="B123" t="s">
        <v>22</v>
      </c>
      <c r="C123">
        <v>3000</v>
      </c>
      <c r="D123">
        <f t="shared" si="24"/>
        <v>5000</v>
      </c>
      <c r="E123">
        <f t="shared" si="45"/>
        <v>450</v>
      </c>
      <c r="F123">
        <f t="shared" si="45"/>
        <v>0</v>
      </c>
      <c r="G123">
        <f t="shared" si="45"/>
        <v>0.13</v>
      </c>
      <c r="H123" t="str">
        <f t="shared" si="45"/>
        <v>Y</v>
      </c>
      <c r="I123">
        <f t="shared" si="26"/>
        <v>3000</v>
      </c>
      <c r="J123" s="1">
        <f t="shared" si="27"/>
        <v>5390</v>
      </c>
      <c r="K123" s="1">
        <f t="shared" si="28"/>
        <v>10390</v>
      </c>
      <c r="L123" s="1">
        <f t="shared" si="29"/>
        <v>13390</v>
      </c>
      <c r="M123" s="1">
        <f t="shared" si="30"/>
        <v>1118.659803750478</v>
      </c>
      <c r="N123" s="1">
        <f t="shared" si="31"/>
        <v>1118.659803750478</v>
      </c>
      <c r="O123" s="1">
        <f t="shared" si="32"/>
      </c>
      <c r="P123" s="2">
        <f t="shared" si="33"/>
        <v>1</v>
      </c>
      <c r="Q123" s="2">
        <f>IF($M123&lt;$Q$7,"error",IF($M123&lt;$Q$8,$R$7*$T$7+$S$7*($M123-$Q$7)*($T$8-$T$7)/($Q$8-$Q$7),IF($M123&lt;$Q$9,$R$8*$T$8+$S$8*($M123-$Q$8)*($T$9-$T$8)/($Q$9-$Q$8),IF($M123&lt;$Q$10,$R$9*$T$9+$S$9*($M123-$Q$9)*($T$10-$T$9)/($Q$10-$Q$9),IF($M123&lt;$Q$11,$R$10*$T$10+$S$10*($M123-$Q$10)*($T$11-$T$10)/($Q$11-$Q$10),IF($M123&lt;$Q$12,$R$11*$T$11+$S$11*($M123-$Q$11)*($T$12-$T$11)/($Q$12-$Q$11),1))))))</f>
        <v>0.1821074099128685</v>
      </c>
      <c r="R123" s="2">
        <f t="shared" si="34"/>
        <v>1</v>
      </c>
      <c r="S123" s="2">
        <f t="shared" si="35"/>
        <v>0.5092644459477211</v>
      </c>
      <c r="T123" s="2">
        <f t="shared" si="36"/>
        <v>1826.3</v>
      </c>
      <c r="U123">
        <f t="shared" si="37"/>
        <v>0</v>
      </c>
      <c r="V123">
        <f t="shared" si="38"/>
        <v>0</v>
      </c>
      <c r="W123">
        <f t="shared" si="39"/>
        <v>0.5092644459477211</v>
      </c>
      <c r="X123">
        <f t="shared" si="40"/>
        <v>1826.3</v>
      </c>
      <c r="Y123">
        <f t="shared" si="41"/>
        <v>0</v>
      </c>
      <c r="Z123">
        <f t="shared" si="42"/>
        <v>0</v>
      </c>
      <c r="AA123">
        <f t="shared" si="43"/>
        <v>0</v>
      </c>
      <c r="AB123">
        <f t="shared" si="44"/>
        <v>0</v>
      </c>
    </row>
    <row r="124" spans="1:28" ht="12.75">
      <c r="A124" t="s">
        <v>31</v>
      </c>
      <c r="B124" t="s">
        <v>22</v>
      </c>
      <c r="C124">
        <v>10000</v>
      </c>
      <c r="D124">
        <f t="shared" si="24"/>
        <v>5000</v>
      </c>
      <c r="E124">
        <f t="shared" si="45"/>
        <v>450</v>
      </c>
      <c r="F124">
        <f t="shared" si="45"/>
        <v>0</v>
      </c>
      <c r="G124">
        <f t="shared" si="45"/>
        <v>0.13</v>
      </c>
      <c r="H124" t="str">
        <f t="shared" si="45"/>
        <v>Y</v>
      </c>
      <c r="I124">
        <f t="shared" si="26"/>
        <v>10000</v>
      </c>
      <c r="J124" s="1">
        <f t="shared" si="27"/>
        <v>6300</v>
      </c>
      <c r="K124" s="1">
        <f t="shared" si="28"/>
        <v>11300</v>
      </c>
      <c r="L124" s="1">
        <f t="shared" si="29"/>
        <v>21300</v>
      </c>
      <c r="M124" s="1">
        <f t="shared" si="30"/>
        <v>2795.5181702571426</v>
      </c>
      <c r="N124" s="1">
        <f t="shared" si="31"/>
        <v>2795.5181702571426</v>
      </c>
      <c r="O124" s="1">
        <f t="shared" si="32"/>
      </c>
      <c r="P124" s="2">
        <f t="shared" si="33"/>
        <v>1</v>
      </c>
      <c r="Q124" s="2">
        <f>IF($M124&lt;$Q$7,"error",IF($M124&lt;$Q$8,$R$7*$T$7+$S$7*($M124-$Q$7)*($T$8-$T$7)/($Q$8-$Q$7),IF($M124&lt;$Q$9,$R$8*$T$8+$S$8*($M124-$Q$8)*($T$9-$T$8)/($Q$9-$Q$8),IF($M124&lt;$Q$10,$R$9*$T$9+$S$9*($M124-$Q$9)*($T$10-$T$9)/($Q$10-$Q$9),IF($M124&lt;$Q$11,$R$10*$T$10+$S$10*($M124-$Q$10)*($T$11-$T$10)/($Q$11-$Q$10),IF($M124&lt;$Q$12,$R$11*$T$11+$S$11*($M124-$Q$11)*($T$12-$T$11)/($Q$12-$Q$11),1))))))</f>
        <v>0.4550843532976743</v>
      </c>
      <c r="R124" s="2">
        <f t="shared" si="34"/>
        <v>1</v>
      </c>
      <c r="S124" s="2">
        <f t="shared" si="35"/>
        <v>0.6730506119786045</v>
      </c>
      <c r="T124" s="2">
        <f t="shared" si="36"/>
        <v>2121</v>
      </c>
      <c r="U124">
        <f t="shared" si="37"/>
        <v>0</v>
      </c>
      <c r="V124">
        <f t="shared" si="38"/>
        <v>0</v>
      </c>
      <c r="W124">
        <f t="shared" si="39"/>
        <v>0.6730506119786045</v>
      </c>
      <c r="X124">
        <f t="shared" si="40"/>
        <v>2121</v>
      </c>
      <c r="Y124">
        <f t="shared" si="41"/>
        <v>0</v>
      </c>
      <c r="Z124">
        <f t="shared" si="42"/>
        <v>0</v>
      </c>
      <c r="AA124">
        <f t="shared" si="43"/>
        <v>0</v>
      </c>
      <c r="AB124">
        <f t="shared" si="44"/>
        <v>0</v>
      </c>
    </row>
    <row r="125" spans="1:28" ht="12.75">
      <c r="A125" t="s">
        <v>31</v>
      </c>
      <c r="B125" t="s">
        <v>22</v>
      </c>
      <c r="C125">
        <v>30000</v>
      </c>
      <c r="D125">
        <f t="shared" si="24"/>
        <v>5000</v>
      </c>
      <c r="E125">
        <f t="shared" si="45"/>
        <v>450</v>
      </c>
      <c r="F125">
        <f t="shared" si="45"/>
        <v>0</v>
      </c>
      <c r="G125">
        <f t="shared" si="45"/>
        <v>0.13</v>
      </c>
      <c r="H125" t="str">
        <f t="shared" si="45"/>
        <v>Y</v>
      </c>
      <c r="I125">
        <f t="shared" si="26"/>
        <v>30000</v>
      </c>
      <c r="J125" s="1">
        <f t="shared" si="27"/>
        <v>8900</v>
      </c>
      <c r="K125" s="1">
        <f t="shared" si="28"/>
        <v>13900</v>
      </c>
      <c r="L125" s="1">
        <f t="shared" si="29"/>
        <v>43900</v>
      </c>
      <c r="M125" s="1">
        <f t="shared" si="30"/>
        <v>5071.612366555155</v>
      </c>
      <c r="N125" s="1">
        <f t="shared" si="31"/>
        <v>5071.612366555155</v>
      </c>
      <c r="O125" s="1">
        <f t="shared" si="32"/>
      </c>
      <c r="P125" s="2">
        <f t="shared" si="33"/>
        <v>1</v>
      </c>
      <c r="Q125" s="2">
        <f>IF($M125&lt;$Q$7,"error",IF($M125&lt;$Q$8,$R$7*$T$7+$S$7*($M125-$Q$7)*($T$8-$T$7)/($Q$8-$Q$7),IF($M125&lt;$Q$9,$R$8*$T$8+$S$8*($M125-$Q$8)*($T$9-$T$8)/($Q$9-$Q$8),IF($M125&lt;$Q$10,$R$9*$T$9+$S$9*($M125-$Q$9)*($T$10-$T$9)/($Q$10-$Q$9),IF($M125&lt;$Q$11,$R$10*$T$10+$S$10*($M125-$Q$10)*($T$11-$T$10)/($Q$11-$Q$10),IF($M125&lt;$Q$12,$R$11*$T$11+$S$11*($M125-$Q$11)*($T$12-$T$11)/($Q$12-$Q$11),1))))))</f>
        <v>0.7385806183277577</v>
      </c>
      <c r="R125" s="2">
        <f t="shared" si="34"/>
        <v>1</v>
      </c>
      <c r="S125" s="2">
        <f t="shared" si="35"/>
        <v>0.8431483709966546</v>
      </c>
      <c r="T125" s="2">
        <f t="shared" si="36"/>
        <v>2963</v>
      </c>
      <c r="U125">
        <f t="shared" si="37"/>
        <v>0</v>
      </c>
      <c r="V125">
        <f t="shared" si="38"/>
        <v>0</v>
      </c>
      <c r="W125">
        <f t="shared" si="39"/>
        <v>0.8431483709966546</v>
      </c>
      <c r="X125">
        <f t="shared" si="40"/>
        <v>2963</v>
      </c>
      <c r="Y125">
        <f t="shared" si="41"/>
        <v>0</v>
      </c>
      <c r="Z125">
        <f t="shared" si="42"/>
        <v>0</v>
      </c>
      <c r="AA125">
        <f t="shared" si="43"/>
        <v>0</v>
      </c>
      <c r="AB125">
        <f t="shared" si="44"/>
        <v>0</v>
      </c>
    </row>
    <row r="126" spans="1:28" ht="12.75">
      <c r="A126" t="s">
        <v>31</v>
      </c>
      <c r="B126" t="s">
        <v>22</v>
      </c>
      <c r="C126">
        <v>50000</v>
      </c>
      <c r="D126">
        <f t="shared" si="24"/>
        <v>5000</v>
      </c>
      <c r="E126">
        <f t="shared" si="45"/>
        <v>450</v>
      </c>
      <c r="F126">
        <f t="shared" si="45"/>
        <v>0</v>
      </c>
      <c r="G126">
        <f t="shared" si="45"/>
        <v>0.13</v>
      </c>
      <c r="H126" t="str">
        <f t="shared" si="45"/>
        <v>Y</v>
      </c>
      <c r="I126">
        <f t="shared" si="26"/>
        <v>50000</v>
      </c>
      <c r="J126" s="1">
        <f t="shared" si="27"/>
        <v>11500</v>
      </c>
      <c r="K126" s="1">
        <f t="shared" si="28"/>
        <v>16500</v>
      </c>
      <c r="L126" s="1">
        <f t="shared" si="29"/>
        <v>66500</v>
      </c>
      <c r="M126" s="1">
        <f t="shared" si="30"/>
        <v>6146.841309390756</v>
      </c>
      <c r="N126" s="1">
        <f t="shared" si="31"/>
        <v>6146.841309390756</v>
      </c>
      <c r="O126" s="1">
        <f t="shared" si="32"/>
      </c>
      <c r="P126" s="2">
        <f t="shared" si="33"/>
        <v>1</v>
      </c>
      <c r="Q126" s="2">
        <f>IF($M126&lt;$Q$7,"error",IF($M126&lt;$Q$8,$R$7*$T$7+$S$7*($M126-$Q$7)*($T$8-$T$7)/($Q$8-$Q$7),IF($M126&lt;$Q$9,$R$8*$T$8+$S$8*($M126-$Q$8)*($T$9-$T$8)/($Q$9-$Q$8),IF($M126&lt;$Q$10,$R$9*$T$9+$S$9*($M126-$Q$9)*($T$10-$T$9)/($Q$10-$Q$9),IF($M126&lt;$Q$11,$R$10*$T$10+$S$10*($M126-$Q$10)*($T$11-$T$10)/($Q$11-$Q$10),IF($M126&lt;$Q$12,$R$11*$T$11+$S$11*($M126-$Q$11)*($T$12-$T$11)/($Q$12-$Q$11),1))))))</f>
        <v>0.7923420654695378</v>
      </c>
      <c r="R126" s="2">
        <f t="shared" si="34"/>
        <v>1</v>
      </c>
      <c r="S126" s="2">
        <f t="shared" si="35"/>
        <v>0.8754052392817225</v>
      </c>
      <c r="T126" s="2">
        <f t="shared" si="36"/>
        <v>3805</v>
      </c>
      <c r="U126">
        <f t="shared" si="37"/>
        <v>0</v>
      </c>
      <c r="V126">
        <f t="shared" si="38"/>
        <v>0</v>
      </c>
      <c r="W126">
        <f t="shared" si="39"/>
        <v>0.8754052392817225</v>
      </c>
      <c r="X126">
        <f t="shared" si="40"/>
        <v>3805</v>
      </c>
      <c r="Y126">
        <f t="shared" si="41"/>
        <v>0</v>
      </c>
      <c r="Z126">
        <f t="shared" si="42"/>
        <v>0</v>
      </c>
      <c r="AA126">
        <f t="shared" si="43"/>
        <v>0</v>
      </c>
      <c r="AB126">
        <f t="shared" si="44"/>
        <v>0</v>
      </c>
    </row>
    <row r="127" spans="1:28" ht="12.75">
      <c r="A127" t="s">
        <v>31</v>
      </c>
      <c r="B127" t="s">
        <v>23</v>
      </c>
      <c r="C127">
        <v>30</v>
      </c>
      <c r="D127">
        <f t="shared" si="24"/>
        <v>5000</v>
      </c>
      <c r="E127">
        <f t="shared" si="45"/>
        <v>3000</v>
      </c>
      <c r="F127">
        <f t="shared" si="45"/>
        <v>25</v>
      </c>
      <c r="G127">
        <f t="shared" si="45"/>
        <v>0.3</v>
      </c>
      <c r="H127" t="str">
        <f t="shared" si="45"/>
        <v>N</v>
      </c>
      <c r="I127">
        <f t="shared" si="26"/>
        <v>30</v>
      </c>
      <c r="J127" s="1">
        <f t="shared" si="27"/>
        <v>5034</v>
      </c>
      <c r="K127" s="1">
        <f t="shared" si="28"/>
        <v>10034</v>
      </c>
      <c r="L127" s="1">
        <f t="shared" si="29"/>
        <v>10064</v>
      </c>
      <c r="M127" s="1">
        <f t="shared" si="30"/>
        <v>87.76999254308816</v>
      </c>
      <c r="N127" s="1">
        <f t="shared" si="31"/>
      </c>
      <c r="O127" s="1">
        <f t="shared" si="32"/>
        <v>87.76999254308816</v>
      </c>
      <c r="P127" s="2">
        <f t="shared" si="33"/>
        <v>1</v>
      </c>
      <c r="Q127" s="2">
        <f>IF($M127&lt;$Q$7,"error",IF($M127&lt;$Q$8,$R$7*$T$7+$S$7*($M127-$Q$7)*($T$8-$T$7)/($Q$8-$Q$7),IF($M127&lt;$Q$9,$R$8*$T$8+$S$8*($M127-$Q$8)*($T$9-$T$8)/($Q$9-$Q$8),IF($M127&lt;$Q$10,$R$9*$T$9+$S$9*($M127-$Q$9)*($T$10-$T$9)/($Q$10-$Q$9),IF($M127&lt;$Q$11,$R$10*$T$10+$S$10*($M127-$Q$10)*($T$11-$T$10)/($Q$11-$Q$10),IF($M127&lt;$Q$12,$R$11*$T$11+$S$11*($M127-$Q$11)*($T$12-$T$11)/($Q$12-$Q$11),1))))))</f>
        <v>0.01428813832096784</v>
      </c>
      <c r="R127" s="2">
        <f t="shared" si="34"/>
        <v>0</v>
      </c>
      <c r="S127" s="2">
        <f t="shared" si="35"/>
        <v>0.3085728829925807</v>
      </c>
      <c r="T127" s="2">
        <f t="shared" si="36"/>
        <v>1706.38</v>
      </c>
      <c r="U127">
        <f t="shared" si="37"/>
        <v>0</v>
      </c>
      <c r="V127">
        <f t="shared" si="38"/>
        <v>0</v>
      </c>
      <c r="W127">
        <f t="shared" si="39"/>
        <v>0</v>
      </c>
      <c r="X127">
        <f t="shared" si="40"/>
        <v>0</v>
      </c>
      <c r="Y127">
        <f t="shared" si="41"/>
        <v>0.3085728829925807</v>
      </c>
      <c r="Z127">
        <f t="shared" si="42"/>
        <v>1706.38</v>
      </c>
      <c r="AA127">
        <f t="shared" si="43"/>
        <v>0</v>
      </c>
      <c r="AB127">
        <f t="shared" si="44"/>
        <v>0</v>
      </c>
    </row>
    <row r="128" spans="1:28" ht="12.75">
      <c r="A128" t="s">
        <v>31</v>
      </c>
      <c r="B128" t="s">
        <v>23</v>
      </c>
      <c r="C128">
        <v>100</v>
      </c>
      <c r="D128">
        <f t="shared" si="24"/>
        <v>5000</v>
      </c>
      <c r="E128">
        <f t="shared" si="45"/>
        <v>3000</v>
      </c>
      <c r="F128">
        <f t="shared" si="45"/>
        <v>25</v>
      </c>
      <c r="G128">
        <f t="shared" si="45"/>
        <v>0.3</v>
      </c>
      <c r="H128" t="str">
        <f t="shared" si="45"/>
        <v>N</v>
      </c>
      <c r="I128">
        <f t="shared" si="26"/>
        <v>100</v>
      </c>
      <c r="J128" s="1">
        <f t="shared" si="27"/>
        <v>5055</v>
      </c>
      <c r="K128" s="1">
        <f t="shared" si="28"/>
        <v>10055</v>
      </c>
      <c r="L128" s="1">
        <f t="shared" si="29"/>
        <v>10155</v>
      </c>
      <c r="M128" s="1">
        <f t="shared" si="30"/>
        <v>290.9474511473376</v>
      </c>
      <c r="N128" s="1">
        <f t="shared" si="31"/>
      </c>
      <c r="O128" s="1">
        <f t="shared" si="32"/>
        <v>290.9474511473376</v>
      </c>
      <c r="P128" s="2">
        <f t="shared" si="33"/>
        <v>1</v>
      </c>
      <c r="Q128" s="2">
        <f>IF($M128&lt;$Q$7,"error",IF($M128&lt;$Q$8,$R$7*$T$7+$S$7*($M128-$Q$7)*($T$8-$T$7)/($Q$8-$Q$7),IF($M128&lt;$Q$9,$R$8*$T$8+$S$8*($M128-$Q$8)*($T$9-$T$8)/($Q$9-$Q$8),IF($M128&lt;$Q$10,$R$9*$T$9+$S$9*($M128-$Q$9)*($T$10-$T$9)/($Q$10-$Q$9),IF($M128&lt;$Q$11,$R$10*$T$10+$S$10*($M128-$Q$10)*($T$11-$T$10)/($Q$11-$Q$10),IF($M128&lt;$Q$12,$R$11*$T$11+$S$11*($M128-$Q$11)*($T$12-$T$11)/($Q$12-$Q$11),1))))))</f>
        <v>0.047363538558868906</v>
      </c>
      <c r="R128" s="2">
        <f t="shared" si="34"/>
        <v>0</v>
      </c>
      <c r="S128" s="2">
        <f t="shared" si="35"/>
        <v>0.3284181231353213</v>
      </c>
      <c r="T128" s="2">
        <f t="shared" si="36"/>
        <v>1711.35</v>
      </c>
      <c r="U128">
        <f t="shared" si="37"/>
        <v>0</v>
      </c>
      <c r="V128">
        <f t="shared" si="38"/>
        <v>0</v>
      </c>
      <c r="W128">
        <f t="shared" si="39"/>
        <v>0</v>
      </c>
      <c r="X128">
        <f t="shared" si="40"/>
        <v>0</v>
      </c>
      <c r="Y128">
        <f t="shared" si="41"/>
        <v>0.3284181231353213</v>
      </c>
      <c r="Z128">
        <f t="shared" si="42"/>
        <v>1711.35</v>
      </c>
      <c r="AA128">
        <f t="shared" si="43"/>
        <v>0</v>
      </c>
      <c r="AB128">
        <f t="shared" si="44"/>
        <v>0</v>
      </c>
    </row>
    <row r="129" spans="1:28" ht="12.75">
      <c r="A129" t="s">
        <v>31</v>
      </c>
      <c r="B129" t="s">
        <v>23</v>
      </c>
      <c r="C129">
        <v>300</v>
      </c>
      <c r="D129">
        <f t="shared" si="24"/>
        <v>5000</v>
      </c>
      <c r="E129">
        <f t="shared" si="45"/>
        <v>3000</v>
      </c>
      <c r="F129">
        <f t="shared" si="45"/>
        <v>25</v>
      </c>
      <c r="G129">
        <f t="shared" si="45"/>
        <v>0.3</v>
      </c>
      <c r="H129" t="str">
        <f t="shared" si="45"/>
        <v>N</v>
      </c>
      <c r="I129">
        <f t="shared" si="26"/>
        <v>300</v>
      </c>
      <c r="J129" s="1">
        <f t="shared" si="27"/>
        <v>5115</v>
      </c>
      <c r="K129" s="1">
        <f t="shared" si="28"/>
        <v>10115</v>
      </c>
      <c r="L129" s="1">
        <f t="shared" si="29"/>
        <v>10415</v>
      </c>
      <c r="M129" s="1">
        <f t="shared" si="30"/>
        <v>859.2915603408585</v>
      </c>
      <c r="N129" s="1">
        <f t="shared" si="31"/>
      </c>
      <c r="O129" s="1">
        <f t="shared" si="32"/>
        <v>859.2915603408585</v>
      </c>
      <c r="P129" s="2">
        <f t="shared" si="33"/>
        <v>1</v>
      </c>
      <c r="Q129" s="2">
        <f>IF($M129&lt;$Q$7,"error",IF($M129&lt;$Q$8,$R$7*$T$7+$S$7*($M129-$Q$7)*($T$8-$T$7)/($Q$8-$Q$7),IF($M129&lt;$Q$9,$R$8*$T$8+$S$8*($M129-$Q$8)*($T$9-$T$8)/($Q$9-$Q$8),IF($M129&lt;$Q$10,$R$9*$T$9+$S$9*($M129-$Q$9)*($T$10-$T$9)/($Q$10-$Q$9),IF($M129&lt;$Q$11,$R$10*$T$10+$S$10*($M129-$Q$10)*($T$11-$T$10)/($Q$11-$Q$10),IF($M129&lt;$Q$12,$R$11*$T$11+$S$11*($M129-$Q$11)*($T$12-$T$11)/($Q$12-$Q$11),1))))))</f>
        <v>0.13988467261362814</v>
      </c>
      <c r="R129" s="2">
        <f t="shared" si="34"/>
        <v>0</v>
      </c>
      <c r="S129" s="2">
        <f t="shared" si="35"/>
        <v>0.3839308035681769</v>
      </c>
      <c r="T129" s="2">
        <f t="shared" si="36"/>
        <v>1725.55</v>
      </c>
      <c r="U129">
        <f t="shared" si="37"/>
        <v>0</v>
      </c>
      <c r="V129">
        <f t="shared" si="38"/>
        <v>0</v>
      </c>
      <c r="W129">
        <f t="shared" si="39"/>
        <v>0</v>
      </c>
      <c r="X129">
        <f t="shared" si="40"/>
        <v>0</v>
      </c>
      <c r="Y129">
        <f t="shared" si="41"/>
        <v>0.3839308035681769</v>
      </c>
      <c r="Z129">
        <f t="shared" si="42"/>
        <v>1725.55</v>
      </c>
      <c r="AA129">
        <f t="shared" si="43"/>
        <v>0</v>
      </c>
      <c r="AB129">
        <f t="shared" si="44"/>
        <v>0</v>
      </c>
    </row>
    <row r="130" spans="1:28" ht="12.75">
      <c r="A130" t="s">
        <v>31</v>
      </c>
      <c r="B130" t="s">
        <v>23</v>
      </c>
      <c r="C130">
        <v>600</v>
      </c>
      <c r="D130">
        <f t="shared" si="24"/>
        <v>5000</v>
      </c>
      <c r="E130">
        <f t="shared" si="45"/>
        <v>3000</v>
      </c>
      <c r="F130">
        <f t="shared" si="45"/>
        <v>25</v>
      </c>
      <c r="G130">
        <f t="shared" si="45"/>
        <v>0.3</v>
      </c>
      <c r="H130" t="str">
        <f t="shared" si="45"/>
        <v>N</v>
      </c>
      <c r="I130">
        <f t="shared" si="26"/>
        <v>600</v>
      </c>
      <c r="J130" s="1">
        <f t="shared" si="27"/>
        <v>5205</v>
      </c>
      <c r="K130" s="1">
        <f t="shared" si="28"/>
        <v>10205</v>
      </c>
      <c r="L130" s="1">
        <f t="shared" si="29"/>
        <v>10805</v>
      </c>
      <c r="M130" s="1">
        <f t="shared" si="30"/>
        <v>1679.657094693014</v>
      </c>
      <c r="N130" s="1">
        <f t="shared" si="31"/>
      </c>
      <c r="O130" s="1">
        <f t="shared" si="32"/>
        <v>1679.657094693014</v>
      </c>
      <c r="P130" s="2">
        <f t="shared" si="33"/>
        <v>1</v>
      </c>
      <c r="Q130" s="2">
        <f>IF($M130&lt;$Q$7,"error",IF($M130&lt;$Q$8,$R$7*$T$7+$S$7*($M130-$Q$7)*($T$8-$T$7)/($Q$8-$Q$7),IF($M130&lt;$Q$9,$R$8*$T$8+$S$8*($M130-$Q$8)*($T$9-$T$8)/($Q$9-$Q$8),IF($M130&lt;$Q$10,$R$9*$T$9+$S$9*($M130-$Q$9)*($T$10-$T$9)/($Q$10-$Q$9),IF($M130&lt;$Q$11,$R$10*$T$10+$S$10*($M130-$Q$10)*($T$11-$T$10)/($Q$11-$Q$10),IF($M130&lt;$Q$12,$R$11*$T$11+$S$11*($M130-$Q$11)*($T$12-$T$11)/($Q$12-$Q$11),1))))))</f>
        <v>0.2734325502988627</v>
      </c>
      <c r="R130" s="2">
        <f t="shared" si="34"/>
        <v>0</v>
      </c>
      <c r="S130" s="2">
        <f t="shared" si="35"/>
        <v>0.4640595301793176</v>
      </c>
      <c r="T130" s="2">
        <f t="shared" si="36"/>
        <v>1746.85</v>
      </c>
      <c r="U130">
        <f t="shared" si="37"/>
        <v>0</v>
      </c>
      <c r="V130">
        <f t="shared" si="38"/>
        <v>0</v>
      </c>
      <c r="W130">
        <f t="shared" si="39"/>
        <v>0</v>
      </c>
      <c r="X130">
        <f t="shared" si="40"/>
        <v>0</v>
      </c>
      <c r="Y130">
        <f t="shared" si="41"/>
        <v>0.4640595301793176</v>
      </c>
      <c r="Z130">
        <f t="shared" si="42"/>
        <v>1746.85</v>
      </c>
      <c r="AA130">
        <f t="shared" si="43"/>
        <v>0</v>
      </c>
      <c r="AB130">
        <f t="shared" si="44"/>
        <v>0</v>
      </c>
    </row>
    <row r="131" spans="1:28" ht="12.75">
      <c r="A131" t="s">
        <v>31</v>
      </c>
      <c r="B131" t="s">
        <v>23</v>
      </c>
      <c r="C131">
        <v>1200</v>
      </c>
      <c r="D131">
        <f t="shared" si="24"/>
        <v>5000</v>
      </c>
      <c r="E131">
        <f t="shared" si="45"/>
        <v>3000</v>
      </c>
      <c r="F131">
        <f t="shared" si="45"/>
        <v>25</v>
      </c>
      <c r="G131">
        <f t="shared" si="45"/>
        <v>0.3</v>
      </c>
      <c r="H131" t="str">
        <f t="shared" si="45"/>
        <v>N</v>
      </c>
      <c r="I131">
        <f t="shared" si="26"/>
        <v>1200</v>
      </c>
      <c r="J131" s="1">
        <f t="shared" si="27"/>
        <v>5385</v>
      </c>
      <c r="K131" s="1">
        <f t="shared" si="28"/>
        <v>10385</v>
      </c>
      <c r="L131" s="1">
        <f t="shared" si="29"/>
        <v>11585</v>
      </c>
      <c r="M131" s="1">
        <f t="shared" si="30"/>
        <v>3214.85179635416</v>
      </c>
      <c r="N131" s="1">
        <f t="shared" si="31"/>
      </c>
      <c r="O131" s="1">
        <f t="shared" si="32"/>
        <v>3214.85179635416</v>
      </c>
      <c r="P131" s="2">
        <f t="shared" si="33"/>
        <v>1</v>
      </c>
      <c r="Q131" s="2">
        <f>IF($M131&lt;$Q$7,"error",IF($M131&lt;$Q$8,$R$7*$T$7+$S$7*($M131-$Q$7)*($T$8-$T$7)/($Q$8-$Q$7),IF($M131&lt;$Q$9,$R$8*$T$8+$S$8*($M131-$Q$8)*($T$9-$T$8)/($Q$9-$Q$8),IF($M131&lt;$Q$10,$R$9*$T$9+$S$9*($M131-$Q$9)*($T$10-$T$9)/($Q$10-$Q$9),IF($M131&lt;$Q$11,$R$10*$T$10+$S$10*($M131-$Q$10)*($T$11-$T$10)/($Q$11-$Q$10),IF($M131&lt;$Q$12,$R$11*$T$11+$S$11*($M131-$Q$11)*($T$12-$T$11)/($Q$12-$Q$11),1))))))</f>
        <v>0.5233479668483516</v>
      </c>
      <c r="R131" s="2">
        <f t="shared" si="34"/>
        <v>0</v>
      </c>
      <c r="S131" s="2">
        <f t="shared" si="35"/>
        <v>0.6140087801090109</v>
      </c>
      <c r="T131" s="2">
        <f t="shared" si="36"/>
        <v>1789.45</v>
      </c>
      <c r="U131">
        <f t="shared" si="37"/>
        <v>0</v>
      </c>
      <c r="V131">
        <f t="shared" si="38"/>
        <v>0</v>
      </c>
      <c r="W131">
        <f t="shared" si="39"/>
        <v>0</v>
      </c>
      <c r="X131">
        <f t="shared" si="40"/>
        <v>0</v>
      </c>
      <c r="Y131">
        <f t="shared" si="41"/>
        <v>0.6140087801090109</v>
      </c>
      <c r="Z131">
        <f t="shared" si="42"/>
        <v>1789.45</v>
      </c>
      <c r="AA131">
        <f t="shared" si="43"/>
        <v>0</v>
      </c>
      <c r="AB131">
        <f t="shared" si="44"/>
        <v>0</v>
      </c>
    </row>
    <row r="132" spans="1:28" ht="12.75">
      <c r="A132" t="s">
        <v>31</v>
      </c>
      <c r="B132" t="s">
        <v>23</v>
      </c>
      <c r="C132">
        <v>3000</v>
      </c>
      <c r="D132">
        <f t="shared" si="24"/>
        <v>5000</v>
      </c>
      <c r="E132">
        <f t="shared" si="45"/>
        <v>3000</v>
      </c>
      <c r="F132">
        <f t="shared" si="45"/>
        <v>25</v>
      </c>
      <c r="G132">
        <f t="shared" si="45"/>
        <v>0.3</v>
      </c>
      <c r="H132" t="str">
        <f t="shared" si="45"/>
        <v>N</v>
      </c>
      <c r="I132">
        <f t="shared" si="26"/>
        <v>3000</v>
      </c>
      <c r="J132" s="1">
        <f t="shared" si="27"/>
        <v>5925</v>
      </c>
      <c r="K132" s="1">
        <f t="shared" si="28"/>
        <v>10925</v>
      </c>
      <c r="L132" s="1">
        <f t="shared" si="29"/>
        <v>13925</v>
      </c>
      <c r="M132" s="1">
        <f t="shared" si="30"/>
        <v>7133.382118051801</v>
      </c>
      <c r="N132" s="1">
        <f t="shared" si="31"/>
      </c>
      <c r="O132" s="1">
        <f t="shared" si="32"/>
        <v>7133.382118051801</v>
      </c>
      <c r="P132" s="2">
        <f t="shared" si="33"/>
        <v>1</v>
      </c>
      <c r="Q132" s="2">
        <f>IF($M132&lt;$Q$7,"error",IF($M132&lt;$Q$8,$R$7*$T$7+$S$7*($M132-$Q$7)*($T$8-$T$7)/($Q$8-$Q$7),IF($M132&lt;$Q$9,$R$8*$T$8+$S$8*($M132-$Q$8)*($T$9-$T$8)/($Q$9-$Q$8),IF($M132&lt;$Q$10,$R$9*$T$9+$S$9*($M132-$Q$9)*($T$10-$T$9)/($Q$10-$Q$9),IF($M132&lt;$Q$11,$R$10*$T$10+$S$10*($M132-$Q$10)*($T$11-$T$10)/($Q$11-$Q$10),IF($M132&lt;$Q$12,$R$11*$T$11+$S$11*($M132-$Q$11)*($T$12-$T$11)/($Q$12-$Q$11),1))))))</f>
        <v>0.84166910590259</v>
      </c>
      <c r="R132" s="2">
        <f t="shared" si="34"/>
        <v>0</v>
      </c>
      <c r="S132" s="2">
        <f t="shared" si="35"/>
        <v>0.8050014635415539</v>
      </c>
      <c r="T132" s="2">
        <f t="shared" si="36"/>
        <v>1917.25</v>
      </c>
      <c r="U132">
        <f t="shared" si="37"/>
        <v>0</v>
      </c>
      <c r="V132">
        <f t="shared" si="38"/>
        <v>0</v>
      </c>
      <c r="W132">
        <f t="shared" si="39"/>
        <v>0</v>
      </c>
      <c r="X132">
        <f t="shared" si="40"/>
        <v>0</v>
      </c>
      <c r="Y132">
        <f t="shared" si="41"/>
        <v>0.8050014635415539</v>
      </c>
      <c r="Z132">
        <f t="shared" si="42"/>
        <v>1917.25</v>
      </c>
      <c r="AA132">
        <f t="shared" si="43"/>
        <v>0</v>
      </c>
      <c r="AB132">
        <f t="shared" si="44"/>
        <v>0</v>
      </c>
    </row>
    <row r="133" spans="1:28" ht="12.75">
      <c r="A133" t="s">
        <v>31</v>
      </c>
      <c r="B133" t="s">
        <v>23</v>
      </c>
      <c r="C133">
        <v>10000</v>
      </c>
      <c r="D133">
        <f t="shared" si="24"/>
        <v>5000</v>
      </c>
      <c r="E133">
        <f t="shared" si="45"/>
        <v>3000</v>
      </c>
      <c r="F133">
        <f t="shared" si="45"/>
        <v>25</v>
      </c>
      <c r="G133">
        <f t="shared" si="45"/>
        <v>0.3</v>
      </c>
      <c r="H133" t="str">
        <f t="shared" si="45"/>
        <v>N</v>
      </c>
      <c r="I133">
        <f t="shared" si="26"/>
        <v>10000</v>
      </c>
      <c r="J133" s="1">
        <f t="shared" si="27"/>
        <v>8025</v>
      </c>
      <c r="K133" s="1">
        <f t="shared" si="28"/>
        <v>13025</v>
      </c>
      <c r="L133" s="1">
        <f t="shared" si="29"/>
        <v>23025</v>
      </c>
      <c r="M133" s="1">
        <f t="shared" si="30"/>
        <v>16749.473838357037</v>
      </c>
      <c r="N133" s="1">
        <f t="shared" si="31"/>
      </c>
      <c r="O133" s="1">
        <f t="shared" si="32"/>
        <v>16749.473838357037</v>
      </c>
      <c r="P133" s="2">
        <f t="shared" si="33"/>
        <v>1</v>
      </c>
      <c r="Q133" s="2">
        <f>IF($M133&lt;$Q$7,"error",IF($M133&lt;$Q$8,$R$7*$T$7+$S$7*($M133-$Q$7)*($T$8-$T$7)/($Q$8-$Q$7),IF($M133&lt;$Q$9,$R$8*$T$8+$S$8*($M133-$Q$8)*($T$9-$T$8)/($Q$9-$Q$8),IF($M133&lt;$Q$10,$R$9*$T$9+$S$9*($M133-$Q$9)*($T$10-$T$9)/($Q$10-$Q$9),IF($M133&lt;$Q$11,$R$10*$T$10+$S$10*($M133-$Q$10)*($T$11-$T$10)/($Q$11-$Q$10),IF($M133&lt;$Q$12,$R$11*$T$11+$S$11*($M133-$Q$11)*($T$12-$T$11)/($Q$12-$Q$11),1))))))</f>
        <v>1</v>
      </c>
      <c r="R133" s="2">
        <f t="shared" si="34"/>
        <v>0</v>
      </c>
      <c r="S133" s="2">
        <f t="shared" si="35"/>
        <v>0.8999999999999999</v>
      </c>
      <c r="T133" s="2">
        <f t="shared" si="36"/>
        <v>2414.25</v>
      </c>
      <c r="U133">
        <f t="shared" si="37"/>
        <v>0</v>
      </c>
      <c r="V133">
        <f t="shared" si="38"/>
        <v>0</v>
      </c>
      <c r="W133">
        <f t="shared" si="39"/>
        <v>0</v>
      </c>
      <c r="X133">
        <f t="shared" si="40"/>
        <v>0</v>
      </c>
      <c r="Y133">
        <f t="shared" si="41"/>
        <v>0.8999999999999999</v>
      </c>
      <c r="Z133">
        <f t="shared" si="42"/>
        <v>2414.25</v>
      </c>
      <c r="AA133">
        <f t="shared" si="43"/>
        <v>0</v>
      </c>
      <c r="AB133">
        <f t="shared" si="44"/>
        <v>0</v>
      </c>
    </row>
    <row r="134" spans="1:28" ht="12.75">
      <c r="A134" t="s">
        <v>31</v>
      </c>
      <c r="B134" t="s">
        <v>23</v>
      </c>
      <c r="C134">
        <v>30000</v>
      </c>
      <c r="D134">
        <f t="shared" si="24"/>
        <v>5000</v>
      </c>
      <c r="E134">
        <f t="shared" si="45"/>
        <v>3000</v>
      </c>
      <c r="F134">
        <f t="shared" si="45"/>
        <v>25</v>
      </c>
      <c r="G134">
        <f t="shared" si="45"/>
        <v>0.3</v>
      </c>
      <c r="H134" t="str">
        <f t="shared" si="45"/>
        <v>N</v>
      </c>
      <c r="I134">
        <f t="shared" si="26"/>
        <v>30000</v>
      </c>
      <c r="J134" s="1">
        <f t="shared" si="27"/>
        <v>14025</v>
      </c>
      <c r="K134" s="1">
        <f t="shared" si="28"/>
        <v>19025</v>
      </c>
      <c r="L134" s="1">
        <f t="shared" si="29"/>
        <v>49025</v>
      </c>
      <c r="M134" s="1">
        <f t="shared" si="30"/>
        <v>27829.34816903902</v>
      </c>
      <c r="N134" s="1">
        <f t="shared" si="31"/>
      </c>
      <c r="O134" s="1">
        <f t="shared" si="32"/>
        <v>27829.34816903902</v>
      </c>
      <c r="P134" s="2">
        <f t="shared" si="33"/>
        <v>1</v>
      </c>
      <c r="Q134" s="2">
        <f>IF($M134&lt;$Q$7,"error",IF($M134&lt;$Q$8,$R$7*$T$7+$S$7*($M134-$Q$7)*($T$8-$T$7)/($Q$8-$Q$7),IF($M134&lt;$Q$9,$R$8*$T$8+$S$8*($M134-$Q$8)*($T$9-$T$8)/($Q$9-$Q$8),IF($M134&lt;$Q$10,$R$9*$T$9+$S$9*($M134-$Q$9)*($T$10-$T$9)/($Q$10-$Q$9),IF($M134&lt;$Q$11,$R$10*$T$10+$S$10*($M134-$Q$10)*($T$11-$T$10)/($Q$11-$Q$10),IF($M134&lt;$Q$12,$R$11*$T$11+$S$11*($M134-$Q$11)*($T$12-$T$11)/($Q$12-$Q$11),1))))))</f>
        <v>1</v>
      </c>
      <c r="R134" s="2">
        <f t="shared" si="34"/>
        <v>0</v>
      </c>
      <c r="S134" s="2">
        <f t="shared" si="35"/>
        <v>0.8999999999999999</v>
      </c>
      <c r="T134" s="2">
        <f t="shared" si="36"/>
        <v>3834.25</v>
      </c>
      <c r="U134">
        <f t="shared" si="37"/>
        <v>0</v>
      </c>
      <c r="V134">
        <f t="shared" si="38"/>
        <v>0</v>
      </c>
      <c r="W134">
        <f t="shared" si="39"/>
        <v>0</v>
      </c>
      <c r="X134">
        <f t="shared" si="40"/>
        <v>0</v>
      </c>
      <c r="Y134">
        <f t="shared" si="41"/>
        <v>0.8999999999999999</v>
      </c>
      <c r="Z134">
        <f t="shared" si="42"/>
        <v>3834.25</v>
      </c>
      <c r="AA134">
        <f t="shared" si="43"/>
        <v>0</v>
      </c>
      <c r="AB134">
        <f t="shared" si="44"/>
        <v>0</v>
      </c>
    </row>
    <row r="135" spans="1:28" ht="12.75">
      <c r="A135" t="s">
        <v>31</v>
      </c>
      <c r="B135" t="s">
        <v>24</v>
      </c>
      <c r="C135">
        <v>30</v>
      </c>
      <c r="D135">
        <f t="shared" si="24"/>
        <v>5000</v>
      </c>
      <c r="E135">
        <f t="shared" si="45"/>
        <v>1500</v>
      </c>
      <c r="F135">
        <f t="shared" si="45"/>
        <v>1000</v>
      </c>
      <c r="G135">
        <f t="shared" si="45"/>
        <v>0.2</v>
      </c>
      <c r="H135" t="str">
        <f t="shared" si="45"/>
        <v>Y</v>
      </c>
      <c r="I135">
        <f t="shared" si="26"/>
        <v>30</v>
      </c>
      <c r="J135" s="1">
        <f t="shared" si="27"/>
        <v>6006</v>
      </c>
      <c r="K135" s="1">
        <f t="shared" si="28"/>
        <v>11006</v>
      </c>
      <c r="L135" s="1">
        <f t="shared" si="29"/>
        <v>11036</v>
      </c>
      <c r="M135" s="1">
        <f t="shared" si="30"/>
        <v>40.01454244684672</v>
      </c>
      <c r="N135" s="1">
        <f t="shared" si="31"/>
        <v>40.01454244684672</v>
      </c>
      <c r="O135" s="1">
        <f t="shared" si="32"/>
      </c>
      <c r="P135" s="2">
        <f t="shared" si="33"/>
        <v>1</v>
      </c>
      <c r="Q135" s="2">
        <f>IF($M135&lt;$Q$7,"error",IF($M135&lt;$Q$8,$R$7*$T$7+$S$7*($M135-$Q$7)*($T$8-$T$7)/($Q$8-$Q$7),IF($M135&lt;$Q$9,$R$8*$T$8+$S$8*($M135-$Q$8)*($T$9-$T$8)/($Q$9-$Q$8),IF($M135&lt;$Q$10,$R$9*$T$9+$S$9*($M135-$Q$9)*($T$10-$T$9)/($Q$10-$Q$9),IF($M135&lt;$Q$11,$R$10*$T$10+$S$10*($M135-$Q$10)*($T$11-$T$10)/($Q$11-$Q$10),IF($M135&lt;$Q$12,$R$11*$T$11+$S$11*($M135-$Q$11)*($T$12-$T$11)/($Q$12-$Q$11),1))))))</f>
        <v>0.0065139952820448144</v>
      </c>
      <c r="R135" s="2">
        <f t="shared" si="34"/>
        <v>1</v>
      </c>
      <c r="S135" s="2">
        <f t="shared" si="35"/>
        <v>0.4039083971692269</v>
      </c>
      <c r="T135" s="2">
        <f t="shared" si="36"/>
        <v>1871.62</v>
      </c>
      <c r="U135">
        <f t="shared" si="37"/>
        <v>0</v>
      </c>
      <c r="V135">
        <f t="shared" si="38"/>
        <v>0</v>
      </c>
      <c r="W135">
        <f t="shared" si="39"/>
        <v>0</v>
      </c>
      <c r="X135">
        <f t="shared" si="40"/>
        <v>0</v>
      </c>
      <c r="Y135">
        <f t="shared" si="41"/>
        <v>0</v>
      </c>
      <c r="Z135">
        <f t="shared" si="42"/>
        <v>0</v>
      </c>
      <c r="AA135">
        <f t="shared" si="43"/>
        <v>0.4039083971692269</v>
      </c>
      <c r="AB135">
        <f t="shared" si="44"/>
        <v>1871.62</v>
      </c>
    </row>
    <row r="136" spans="1:28" ht="12.75">
      <c r="A136" t="s">
        <v>31</v>
      </c>
      <c r="B136" t="s">
        <v>24</v>
      </c>
      <c r="C136">
        <v>100</v>
      </c>
      <c r="D136">
        <f t="shared" si="24"/>
        <v>5000</v>
      </c>
      <c r="E136">
        <f t="shared" si="45"/>
        <v>1500</v>
      </c>
      <c r="F136">
        <f t="shared" si="45"/>
        <v>1000</v>
      </c>
      <c r="G136">
        <f t="shared" si="45"/>
        <v>0.2</v>
      </c>
      <c r="H136" t="str">
        <f t="shared" si="45"/>
        <v>Y</v>
      </c>
      <c r="I136">
        <f t="shared" si="26"/>
        <v>100</v>
      </c>
      <c r="J136" s="1">
        <f t="shared" si="27"/>
        <v>6020</v>
      </c>
      <c r="K136" s="1">
        <f t="shared" si="28"/>
        <v>11020</v>
      </c>
      <c r="L136" s="1">
        <f t="shared" si="29"/>
        <v>11120</v>
      </c>
      <c r="M136" s="1">
        <f t="shared" si="30"/>
        <v>132.79223093571707</v>
      </c>
      <c r="N136" s="1">
        <f t="shared" si="31"/>
        <v>132.79223093571707</v>
      </c>
      <c r="O136" s="1">
        <f t="shared" si="32"/>
      </c>
      <c r="P136" s="2">
        <f t="shared" si="33"/>
        <v>1</v>
      </c>
      <c r="Q136" s="2">
        <f>IF($M136&lt;$Q$7,"error",IF($M136&lt;$Q$8,$R$7*$T$7+$S$7*($M136-$Q$7)*($T$8-$T$7)/($Q$8-$Q$7),IF($M136&lt;$Q$9,$R$8*$T$8+$S$8*($M136-$Q$8)*($T$9-$T$8)/($Q$9-$Q$8),IF($M136&lt;$Q$10,$R$9*$T$9+$S$9*($M136-$Q$9)*($T$10-$T$9)/($Q$10-$Q$9),IF($M136&lt;$Q$11,$R$10*$T$10+$S$10*($M136-$Q$10)*($T$11-$T$10)/($Q$11-$Q$10),IF($M136&lt;$Q$12,$R$11*$T$11+$S$11*($M136-$Q$11)*($T$12-$T$11)/($Q$12-$Q$11),1))))))</f>
        <v>0.021617339919767893</v>
      </c>
      <c r="R136" s="2">
        <f t="shared" si="34"/>
        <v>1</v>
      </c>
      <c r="S136" s="2">
        <f t="shared" si="35"/>
        <v>0.4129704039518607</v>
      </c>
      <c r="T136" s="2">
        <f t="shared" si="36"/>
        <v>1875.4</v>
      </c>
      <c r="U136">
        <f t="shared" si="37"/>
        <v>0</v>
      </c>
      <c r="V136">
        <f t="shared" si="38"/>
        <v>0</v>
      </c>
      <c r="W136">
        <f t="shared" si="39"/>
        <v>0</v>
      </c>
      <c r="X136">
        <f t="shared" si="40"/>
        <v>0</v>
      </c>
      <c r="Y136">
        <f t="shared" si="41"/>
        <v>0</v>
      </c>
      <c r="Z136">
        <f t="shared" si="42"/>
        <v>0</v>
      </c>
      <c r="AA136">
        <f t="shared" si="43"/>
        <v>0.4129704039518607</v>
      </c>
      <c r="AB136">
        <f t="shared" si="44"/>
        <v>1875.4</v>
      </c>
    </row>
    <row r="137" spans="1:28" ht="12.75">
      <c r="A137" t="s">
        <v>31</v>
      </c>
      <c r="B137" t="s">
        <v>24</v>
      </c>
      <c r="C137">
        <v>300</v>
      </c>
      <c r="D137">
        <f t="shared" si="24"/>
        <v>5000</v>
      </c>
      <c r="E137">
        <f t="shared" si="45"/>
        <v>1500</v>
      </c>
      <c r="F137">
        <f t="shared" si="45"/>
        <v>1000</v>
      </c>
      <c r="G137">
        <f t="shared" si="45"/>
        <v>0.2</v>
      </c>
      <c r="H137" t="str">
        <f t="shared" si="45"/>
        <v>Y</v>
      </c>
      <c r="I137">
        <f t="shared" si="26"/>
        <v>300</v>
      </c>
      <c r="J137" s="1">
        <f t="shared" si="27"/>
        <v>6060</v>
      </c>
      <c r="K137" s="1">
        <f t="shared" si="28"/>
        <v>11060</v>
      </c>
      <c r="L137" s="1">
        <f t="shared" si="29"/>
        <v>11360</v>
      </c>
      <c r="M137" s="1">
        <f t="shared" si="30"/>
        <v>393.42223282260267</v>
      </c>
      <c r="N137" s="1">
        <f t="shared" si="31"/>
        <v>393.42223282260267</v>
      </c>
      <c r="O137" s="1">
        <f t="shared" si="32"/>
      </c>
      <c r="P137" s="2">
        <f t="shared" si="33"/>
        <v>1</v>
      </c>
      <c r="Q137" s="2">
        <f>IF($M137&lt;$Q$7,"error",IF($M137&lt;$Q$8,$R$7*$T$7+$S$7*($M137-$Q$7)*($T$8-$T$7)/($Q$8-$Q$7),IF($M137&lt;$Q$9,$R$8*$T$8+$S$8*($M137-$Q$8)*($T$9-$T$8)/($Q$9-$Q$8),IF($M137&lt;$Q$10,$R$9*$T$9+$S$9*($M137-$Q$9)*($T$10-$T$9)/($Q$10-$Q$9),IF($M137&lt;$Q$11,$R$10*$T$10+$S$10*($M137-$Q$10)*($T$11-$T$10)/($Q$11-$Q$10),IF($M137&lt;$Q$12,$R$11*$T$11+$S$11*($M137-$Q$11)*($T$12-$T$11)/($Q$12-$Q$11),1))))))</f>
        <v>0.06404547976181904</v>
      </c>
      <c r="R137" s="2">
        <f t="shared" si="34"/>
        <v>1</v>
      </c>
      <c r="S137" s="2">
        <f t="shared" si="35"/>
        <v>0.4384272878570914</v>
      </c>
      <c r="T137" s="2">
        <f t="shared" si="36"/>
        <v>1886.2</v>
      </c>
      <c r="U137">
        <f t="shared" si="37"/>
        <v>0</v>
      </c>
      <c r="V137">
        <f t="shared" si="38"/>
        <v>0</v>
      </c>
      <c r="W137">
        <f t="shared" si="39"/>
        <v>0</v>
      </c>
      <c r="X137">
        <f t="shared" si="40"/>
        <v>0</v>
      </c>
      <c r="Y137">
        <f t="shared" si="41"/>
        <v>0</v>
      </c>
      <c r="Z137">
        <f t="shared" si="42"/>
        <v>0</v>
      </c>
      <c r="AA137">
        <f t="shared" si="43"/>
        <v>0.4384272878570914</v>
      </c>
      <c r="AB137">
        <f t="shared" si="44"/>
        <v>1886.2</v>
      </c>
    </row>
    <row r="138" spans="1:28" ht="12.75">
      <c r="A138" t="s">
        <v>31</v>
      </c>
      <c r="B138" t="s">
        <v>24</v>
      </c>
      <c r="C138">
        <v>600</v>
      </c>
      <c r="D138">
        <f t="shared" si="24"/>
        <v>5000</v>
      </c>
      <c r="E138">
        <f t="shared" si="45"/>
        <v>1500</v>
      </c>
      <c r="F138">
        <f t="shared" si="45"/>
        <v>1000</v>
      </c>
      <c r="G138">
        <f t="shared" si="45"/>
        <v>0.2</v>
      </c>
      <c r="H138" t="str">
        <f t="shared" si="45"/>
        <v>Y</v>
      </c>
      <c r="I138">
        <f t="shared" si="26"/>
        <v>600</v>
      </c>
      <c r="J138" s="1">
        <f t="shared" si="27"/>
        <v>6120</v>
      </c>
      <c r="K138" s="1">
        <f t="shared" si="28"/>
        <v>11120</v>
      </c>
      <c r="L138" s="1">
        <f t="shared" si="29"/>
        <v>11720</v>
      </c>
      <c r="M138" s="1">
        <f t="shared" si="30"/>
        <v>772.5069812985262</v>
      </c>
      <c r="N138" s="1">
        <f t="shared" si="31"/>
        <v>772.5069812985262</v>
      </c>
      <c r="O138" s="1">
        <f t="shared" si="32"/>
      </c>
      <c r="P138" s="2">
        <f t="shared" si="33"/>
        <v>1</v>
      </c>
      <c r="Q138" s="2">
        <f>IF($M138&lt;$Q$7,"error",IF($M138&lt;$Q$8,$R$7*$T$7+$S$7*($M138-$Q$7)*($T$8-$T$7)/($Q$8-$Q$7),IF($M138&lt;$Q$9,$R$8*$T$8+$S$8*($M138-$Q$8)*($T$9-$T$8)/($Q$9-$Q$8),IF($M138&lt;$Q$10,$R$9*$T$9+$S$9*($M138-$Q$9)*($T$10-$T$9)/($Q$10-$Q$9),IF($M138&lt;$Q$11,$R$10*$T$10+$S$10*($M138-$Q$10)*($T$11-$T$10)/($Q$11-$Q$10),IF($M138&lt;$Q$12,$R$11*$T$11+$S$11*($M138-$Q$11)*($T$12-$T$11)/($Q$12-$Q$11),1))))))</f>
        <v>0.1257569504439461</v>
      </c>
      <c r="R138" s="2">
        <f t="shared" si="34"/>
        <v>1</v>
      </c>
      <c r="S138" s="2">
        <f t="shared" si="35"/>
        <v>0.4754541702663676</v>
      </c>
      <c r="T138" s="2">
        <f t="shared" si="36"/>
        <v>1902.4</v>
      </c>
      <c r="U138">
        <f t="shared" si="37"/>
        <v>0</v>
      </c>
      <c r="V138">
        <f t="shared" si="38"/>
        <v>0</v>
      </c>
      <c r="W138">
        <f t="shared" si="39"/>
        <v>0</v>
      </c>
      <c r="X138">
        <f t="shared" si="40"/>
        <v>0</v>
      </c>
      <c r="Y138">
        <f t="shared" si="41"/>
        <v>0</v>
      </c>
      <c r="Z138">
        <f t="shared" si="42"/>
        <v>0</v>
      </c>
      <c r="AA138">
        <f t="shared" si="43"/>
        <v>0.4754541702663676</v>
      </c>
      <c r="AB138">
        <f t="shared" si="44"/>
        <v>1902.4</v>
      </c>
    </row>
    <row r="139" spans="1:28" ht="12.75">
      <c r="A139" t="s">
        <v>31</v>
      </c>
      <c r="B139" t="s">
        <v>24</v>
      </c>
      <c r="C139">
        <v>1200</v>
      </c>
      <c r="D139">
        <f t="shared" si="24"/>
        <v>5000</v>
      </c>
      <c r="E139">
        <f t="shared" si="45"/>
        <v>1500</v>
      </c>
      <c r="F139">
        <f t="shared" si="45"/>
        <v>1000</v>
      </c>
      <c r="G139">
        <f t="shared" si="45"/>
        <v>0.2</v>
      </c>
      <c r="H139" t="str">
        <f t="shared" si="45"/>
        <v>Y</v>
      </c>
      <c r="I139">
        <f t="shared" si="26"/>
        <v>1200</v>
      </c>
      <c r="J139" s="1">
        <f t="shared" si="27"/>
        <v>6240</v>
      </c>
      <c r="K139" s="1">
        <f t="shared" si="28"/>
        <v>11240</v>
      </c>
      <c r="L139" s="1">
        <f t="shared" si="29"/>
        <v>12440</v>
      </c>
      <c r="M139" s="1">
        <f t="shared" si="30"/>
        <v>1491.1421698286804</v>
      </c>
      <c r="N139" s="1">
        <f t="shared" si="31"/>
        <v>1491.1421698286804</v>
      </c>
      <c r="O139" s="1">
        <f t="shared" si="32"/>
      </c>
      <c r="P139" s="2">
        <f t="shared" si="33"/>
        <v>1</v>
      </c>
      <c r="Q139" s="2">
        <f>IF($M139&lt;$Q$7,"error",IF($M139&lt;$Q$8,$R$7*$T$7+$S$7*($M139-$Q$7)*($T$8-$T$7)/($Q$8-$Q$7),IF($M139&lt;$Q$9,$R$8*$T$8+$S$8*($M139-$Q$8)*($T$9-$T$8)/($Q$9-$Q$8),IF($M139&lt;$Q$10,$R$9*$T$9+$S$9*($M139-$Q$9)*($T$10-$T$9)/($Q$10-$Q$9),IF($M139&lt;$Q$11,$R$10*$T$10+$S$10*($M139-$Q$10)*($T$11-$T$10)/($Q$11-$Q$10),IF($M139&lt;$Q$12,$R$11*$T$11+$S$11*($M139-$Q$11)*($T$12-$T$11)/($Q$12-$Q$11),1))))))</f>
        <v>0.24274407415815727</v>
      </c>
      <c r="R139" s="2">
        <f t="shared" si="34"/>
        <v>1</v>
      </c>
      <c r="S139" s="2">
        <f t="shared" si="35"/>
        <v>0.5456464444948943</v>
      </c>
      <c r="T139" s="2">
        <f t="shared" si="36"/>
        <v>1934.8</v>
      </c>
      <c r="U139">
        <f t="shared" si="37"/>
        <v>0</v>
      </c>
      <c r="V139">
        <f t="shared" si="38"/>
        <v>0</v>
      </c>
      <c r="W139">
        <f t="shared" si="39"/>
        <v>0</v>
      </c>
      <c r="X139">
        <f t="shared" si="40"/>
        <v>0</v>
      </c>
      <c r="Y139">
        <f t="shared" si="41"/>
        <v>0</v>
      </c>
      <c r="Z139">
        <f t="shared" si="42"/>
        <v>0</v>
      </c>
      <c r="AA139">
        <f t="shared" si="43"/>
        <v>0.5456464444948943</v>
      </c>
      <c r="AB139">
        <f t="shared" si="44"/>
        <v>1934.8</v>
      </c>
    </row>
    <row r="140" spans="1:28" ht="12.75">
      <c r="A140" t="s">
        <v>31</v>
      </c>
      <c r="B140" t="s">
        <v>24</v>
      </c>
      <c r="C140">
        <v>3000</v>
      </c>
      <c r="D140">
        <f t="shared" si="24"/>
        <v>5000</v>
      </c>
      <c r="E140">
        <f t="shared" si="45"/>
        <v>1500</v>
      </c>
      <c r="F140">
        <f t="shared" si="45"/>
        <v>1000</v>
      </c>
      <c r="G140">
        <f t="shared" si="45"/>
        <v>0.2</v>
      </c>
      <c r="H140" t="str">
        <f t="shared" si="45"/>
        <v>Y</v>
      </c>
      <c r="I140">
        <f t="shared" si="26"/>
        <v>3000</v>
      </c>
      <c r="J140" s="1">
        <f t="shared" si="27"/>
        <v>6600</v>
      </c>
      <c r="K140" s="1">
        <f t="shared" si="28"/>
        <v>11600</v>
      </c>
      <c r="L140" s="1">
        <f t="shared" si="29"/>
        <v>14600</v>
      </c>
      <c r="M140" s="1">
        <f t="shared" si="30"/>
        <v>3381.2415298489855</v>
      </c>
      <c r="N140" s="1">
        <f t="shared" si="31"/>
        <v>3381.2415298489855</v>
      </c>
      <c r="O140" s="1">
        <f t="shared" si="32"/>
      </c>
      <c r="P140" s="2">
        <f t="shared" si="33"/>
        <v>1</v>
      </c>
      <c r="Q140" s="2">
        <f>IF($M140&lt;$Q$7,"error",IF($M140&lt;$Q$8,$R$7*$T$7+$S$7*($M140-$Q$7)*($T$8-$T$7)/($Q$8-$Q$7),IF($M140&lt;$Q$9,$R$8*$T$8+$S$8*($M140-$Q$8)*($T$9-$T$8)/($Q$9-$Q$8),IF($M140&lt;$Q$10,$R$9*$T$9+$S$9*($M140-$Q$9)*($T$10-$T$9)/($Q$10-$Q$9),IF($M140&lt;$Q$11,$R$10*$T$10+$S$10*($M140-$Q$10)*($T$11-$T$10)/($Q$11-$Q$10),IF($M140&lt;$Q$12,$R$11*$T$11+$S$11*($M140-$Q$11)*($T$12-$T$11)/($Q$12-$Q$11),1))))))</f>
        <v>0.5504346676498347</v>
      </c>
      <c r="R140" s="2">
        <f t="shared" si="34"/>
        <v>1</v>
      </c>
      <c r="S140" s="2">
        <f t="shared" si="35"/>
        <v>0.7302608005899008</v>
      </c>
      <c r="T140" s="2">
        <f t="shared" si="36"/>
        <v>2032</v>
      </c>
      <c r="U140">
        <f t="shared" si="37"/>
        <v>0</v>
      </c>
      <c r="V140">
        <f t="shared" si="38"/>
        <v>0</v>
      </c>
      <c r="W140">
        <f t="shared" si="39"/>
        <v>0</v>
      </c>
      <c r="X140">
        <f t="shared" si="40"/>
        <v>0</v>
      </c>
      <c r="Y140">
        <f t="shared" si="41"/>
        <v>0</v>
      </c>
      <c r="Z140">
        <f t="shared" si="42"/>
        <v>0</v>
      </c>
      <c r="AA140">
        <f t="shared" si="43"/>
        <v>0.7302608005899008</v>
      </c>
      <c r="AB140">
        <f t="shared" si="44"/>
        <v>2032</v>
      </c>
    </row>
    <row r="141" spans="1:28" ht="12.75">
      <c r="A141" t="s">
        <v>31</v>
      </c>
      <c r="B141" t="s">
        <v>24</v>
      </c>
      <c r="C141">
        <v>10000</v>
      </c>
      <c r="D141">
        <f t="shared" si="24"/>
        <v>5000</v>
      </c>
      <c r="E141">
        <f t="shared" si="45"/>
        <v>1500</v>
      </c>
      <c r="F141">
        <f t="shared" si="45"/>
        <v>1000</v>
      </c>
      <c r="G141">
        <f t="shared" si="45"/>
        <v>0.2</v>
      </c>
      <c r="H141" t="str">
        <f t="shared" si="45"/>
        <v>Y</v>
      </c>
      <c r="I141">
        <f t="shared" si="26"/>
        <v>10000</v>
      </c>
      <c r="J141" s="1">
        <f t="shared" si="27"/>
        <v>8000</v>
      </c>
      <c r="K141" s="1">
        <f t="shared" si="28"/>
        <v>13000</v>
      </c>
      <c r="L141" s="1">
        <f t="shared" si="29"/>
        <v>23000</v>
      </c>
      <c r="M141" s="1">
        <f t="shared" si="30"/>
        <v>8387.00941947391</v>
      </c>
      <c r="N141" s="1">
        <f t="shared" si="31"/>
        <v>8387.00941947391</v>
      </c>
      <c r="O141" s="1">
        <f t="shared" si="32"/>
      </c>
      <c r="P141" s="2">
        <f t="shared" si="33"/>
        <v>1</v>
      </c>
      <c r="Q141" s="2">
        <f>IF($M141&lt;$Q$7,"error",IF($M141&lt;$Q$8,$R$7*$T$7+$S$7*($M141-$Q$7)*($T$8-$T$7)/($Q$8-$Q$7),IF($M141&lt;$Q$9,$R$8*$T$8+$S$8*($M141-$Q$8)*($T$9-$T$8)/($Q$9-$Q$8),IF($M141&lt;$Q$10,$R$9*$T$9+$S$9*($M141-$Q$9)*($T$10-$T$9)/($Q$10-$Q$9),IF($M141&lt;$Q$11,$R$10*$T$10+$S$10*($M141-$Q$10)*($T$11-$T$10)/($Q$11-$Q$10),IF($M141&lt;$Q$12,$R$11*$T$11+$S$11*($M141-$Q$11)*($T$12-$T$11)/($Q$12-$Q$11),1))))))</f>
        <v>0.9023516059317274</v>
      </c>
      <c r="R141" s="2">
        <f t="shared" si="34"/>
        <v>1</v>
      </c>
      <c r="S141" s="2">
        <f t="shared" si="35"/>
        <v>0.9414109635590363</v>
      </c>
      <c r="T141" s="2">
        <f t="shared" si="36"/>
        <v>2410</v>
      </c>
      <c r="U141">
        <f t="shared" si="37"/>
        <v>0</v>
      </c>
      <c r="V141">
        <f t="shared" si="38"/>
        <v>0</v>
      </c>
      <c r="W141">
        <f t="shared" si="39"/>
        <v>0</v>
      </c>
      <c r="X141">
        <f t="shared" si="40"/>
        <v>0</v>
      </c>
      <c r="Y141">
        <f t="shared" si="41"/>
        <v>0</v>
      </c>
      <c r="Z141">
        <f t="shared" si="42"/>
        <v>0</v>
      </c>
      <c r="AA141">
        <f t="shared" si="43"/>
        <v>0.9414109635590363</v>
      </c>
      <c r="AB141">
        <f t="shared" si="44"/>
        <v>2410</v>
      </c>
    </row>
    <row r="142" spans="1:28" ht="12.75">
      <c r="A142" t="s">
        <v>31</v>
      </c>
      <c r="B142" t="s">
        <v>24</v>
      </c>
      <c r="C142">
        <v>30000</v>
      </c>
      <c r="D142">
        <f t="shared" si="24"/>
        <v>5000</v>
      </c>
      <c r="E142">
        <f t="shared" si="45"/>
        <v>1500</v>
      </c>
      <c r="F142">
        <f t="shared" si="45"/>
        <v>1000</v>
      </c>
      <c r="G142">
        <f t="shared" si="45"/>
        <v>0.2</v>
      </c>
      <c r="H142" t="str">
        <f t="shared" si="45"/>
        <v>Y</v>
      </c>
      <c r="I142">
        <f t="shared" si="26"/>
        <v>30000</v>
      </c>
      <c r="J142" s="1">
        <f t="shared" si="27"/>
        <v>12000</v>
      </c>
      <c r="K142" s="1">
        <f t="shared" si="28"/>
        <v>17000</v>
      </c>
      <c r="L142" s="1">
        <f t="shared" si="29"/>
        <v>47000</v>
      </c>
      <c r="M142" s="1">
        <f t="shared" si="30"/>
        <v>14948.933587511487</v>
      </c>
      <c r="N142" s="1">
        <f t="shared" si="31"/>
        <v>14948.933587511487</v>
      </c>
      <c r="O142" s="1">
        <f t="shared" si="32"/>
      </c>
      <c r="P142" s="2">
        <f t="shared" si="33"/>
        <v>1</v>
      </c>
      <c r="Q142" s="2">
        <f>IF($M142&lt;$Q$7,"error",IF($M142&lt;$Q$8,$R$7*$T$7+$S$7*($M142-$Q$7)*($T$8-$T$7)/($Q$8-$Q$7),IF($M142&lt;$Q$9,$R$8*$T$8+$S$8*($M142-$Q$8)*($T$9-$T$8)/($Q$9-$Q$8),IF($M142&lt;$Q$10,$R$9*$T$9+$S$9*($M142-$Q$9)*($T$10-$T$9)/($Q$10-$Q$9),IF($M142&lt;$Q$11,$R$10*$T$10+$S$10*($M142-$Q$10)*($T$11-$T$10)/($Q$11-$Q$10),IF($M142&lt;$Q$12,$R$11*$T$11+$S$11*($M142-$Q$11)*($T$12-$T$11)/($Q$12-$Q$11),1))))))</f>
        <v>1</v>
      </c>
      <c r="R142" s="2">
        <f t="shared" si="34"/>
        <v>1</v>
      </c>
      <c r="S142" s="2">
        <f t="shared" si="35"/>
        <v>0.9999999999999999</v>
      </c>
      <c r="T142" s="2">
        <f t="shared" si="36"/>
        <v>3490</v>
      </c>
      <c r="U142">
        <f t="shared" si="37"/>
        <v>0</v>
      </c>
      <c r="V142">
        <f t="shared" si="38"/>
        <v>0</v>
      </c>
      <c r="W142">
        <f t="shared" si="39"/>
        <v>0</v>
      </c>
      <c r="X142">
        <f t="shared" si="40"/>
        <v>0</v>
      </c>
      <c r="Y142">
        <f t="shared" si="41"/>
        <v>0</v>
      </c>
      <c r="Z142">
        <f t="shared" si="42"/>
        <v>0</v>
      </c>
      <c r="AA142">
        <f t="shared" si="43"/>
        <v>0.9999999999999999</v>
      </c>
      <c r="AB142">
        <f t="shared" si="44"/>
        <v>3490</v>
      </c>
    </row>
    <row r="144" spans="1:33" ht="12.75">
      <c r="A144" s="5" t="s">
        <v>73</v>
      </c>
      <c r="B144" s="7"/>
      <c r="AF144" s="5" t="s">
        <v>82</v>
      </c>
      <c r="AG144" s="7"/>
    </row>
    <row r="145" spans="1:32" ht="12.75">
      <c r="A145" t="s">
        <v>14</v>
      </c>
      <c r="B145" t="s">
        <v>22</v>
      </c>
      <c r="C145">
        <v>5000</v>
      </c>
      <c r="D145">
        <f>IF($A145=$A$7,B$7,IF($A145=$A$8,B$8,IF($A145=$A$9,B$9,IF($A145=$A$10,B$10,"error"))))</f>
        <v>300</v>
      </c>
      <c r="E145">
        <f>IF($B145=$D$7,E$7,IF($B145=$D$8,E$8,IF($B145=$D$9,E$9,IF($B145=$D$10,E$10,"error"))))</f>
        <v>450</v>
      </c>
      <c r="F145">
        <f>IF($B145=$D$7,F$7,IF($B145=$D$8,F$8,IF($B145=$D$9,F$9,IF($B145=$D$10,F$10,"error"))))</f>
        <v>0</v>
      </c>
      <c r="G145">
        <f>IF($B145=$D$7,G$7,IF($B145=$D$8,G$8,IF($B145=$D$9,G$9,IF($B145=$D$10,G$10,"error"))))</f>
        <v>0.13</v>
      </c>
      <c r="H145" t="str">
        <f>IF($B145=$D$7,H$7,IF($B145=$D$8,H$8,IF($B145=$D$9,H$9,IF($B145=$D$10,H$10,"error"))))</f>
        <v>Y</v>
      </c>
      <c r="I145">
        <f>C145</f>
        <v>5000</v>
      </c>
      <c r="J145" s="1">
        <f>D145*$J$6+F145+G145*I145</f>
        <v>950</v>
      </c>
      <c r="K145" s="1">
        <f aca="true" t="shared" si="46" ref="K145:K156">J145+D145</f>
        <v>1250</v>
      </c>
      <c r="L145" s="1">
        <f aca="true" t="shared" si="47" ref="L145:L156">K145+I145</f>
        <v>6250</v>
      </c>
      <c r="M145" s="1">
        <f>9.8*E145*LN(L145/K145)</f>
        <v>7097.621193834382</v>
      </c>
      <c r="N145" s="1">
        <f>IF($H145="Y",$M145,"")</f>
        <v>7097.621193834382</v>
      </c>
      <c r="O145" s="1">
        <f>IF($H145="N",$M145,"")</f>
      </c>
      <c r="P145" s="2">
        <f>IF($A145=$A$7,C$7,IF($A145=$A$8,C$8,IF($A145=$A$9,C$9,IF($A145=$A$10,C$10,"error"))))</f>
        <v>0.3</v>
      </c>
      <c r="Q145" s="2">
        <f>IF($M145&lt;$Q$7,"error",IF($M145&lt;$Q$8,$R$7*$T$7+$S$7*($M145-$Q$7)*($T$8-$T$7)/($Q$8-$Q$7),IF($M145&lt;$Q$9,$R$8*$T$8+$S$8*($M145-$Q$8)*($T$9-$T$8)/($Q$9-$Q$8),IF($M145&lt;$Q$10,$R$9*$T$9+$S$9*($M145-$Q$9)*($T$10-$T$9)/($Q$10-$Q$9),IF($M145&lt;$Q$11,$R$10*$T$10+$S$10*($M145-$Q$10)*($T$11-$T$10)/($Q$11-$Q$10),IF($M145&lt;$Q$12,$R$11*$T$11+$S$11*($M145-$Q$11)*($T$12-$T$11)/($Q$12-$Q$11),1))))))</f>
        <v>0.8398810596917191</v>
      </c>
      <c r="R145" s="2">
        <f>IF(H145="Y",1,0)</f>
        <v>1</v>
      </c>
      <c r="S145" s="2">
        <f>P145*$M$7+Q145*$N$7+R145*$O$7</f>
        <v>0.6939286358150314</v>
      </c>
      <c r="T145" s="2">
        <f>(L145*$M$11+K145*$N$11)/1000</f>
        <v>312.5</v>
      </c>
      <c r="U145">
        <f>IF($B145=$D$7,$S145,0)</f>
        <v>0</v>
      </c>
      <c r="V145">
        <f>IF($B145=$D$7,$T145,0)</f>
        <v>0</v>
      </c>
      <c r="W145">
        <f>IF($B145=$D$8,$S145,0)</f>
        <v>0.6939286358150314</v>
      </c>
      <c r="X145">
        <f>IF($B145=$D$8,$T145,0)</f>
        <v>312.5</v>
      </c>
      <c r="Y145">
        <f>IF($B145=$D$9,$S145,0)</f>
        <v>0</v>
      </c>
      <c r="Z145">
        <f>IF($B145=$D$9,$T145,0)</f>
        <v>0</v>
      </c>
      <c r="AA145">
        <f>IF($B145=$D$10,$S145,0)</f>
        <v>0</v>
      </c>
      <c r="AB145">
        <f>IF($B145=$D$10,$T145,0)</f>
        <v>0</v>
      </c>
      <c r="AF145" t="s">
        <v>55</v>
      </c>
    </row>
    <row r="146" spans="1:32" ht="12.75">
      <c r="A146" t="s">
        <v>30</v>
      </c>
      <c r="B146" t="s">
        <v>22</v>
      </c>
      <c r="C146">
        <v>30000</v>
      </c>
      <c r="D146">
        <f aca="true" t="shared" si="48" ref="D146:D154">IF($A146=$A$7,B$7,IF($A146=$A$8,B$8,IF($A146=$A$9,B$9,IF($A146=$A$10,B$10,"error"))))</f>
        <v>3000</v>
      </c>
      <c r="E146">
        <f aca="true" t="shared" si="49" ref="E146:H151">IF($B146=$D$7,E$7,IF($B146=$D$8,E$8,IF($B146=$D$9,E$9,IF($B146=$D$10,E$10,"error"))))</f>
        <v>450</v>
      </c>
      <c r="F146">
        <f t="shared" si="49"/>
        <v>0</v>
      </c>
      <c r="G146">
        <f t="shared" si="49"/>
        <v>0.13</v>
      </c>
      <c r="H146" t="str">
        <f t="shared" si="49"/>
        <v>Y</v>
      </c>
      <c r="I146">
        <f aca="true" t="shared" si="50" ref="I146:I154">C146</f>
        <v>30000</v>
      </c>
      <c r="J146" s="1">
        <f aca="true" t="shared" si="51" ref="J146:J154">D146*$J$6+F146+G146*I146</f>
        <v>6900</v>
      </c>
      <c r="K146" s="1">
        <f t="shared" si="46"/>
        <v>9900</v>
      </c>
      <c r="L146" s="1">
        <f t="shared" si="47"/>
        <v>39900</v>
      </c>
      <c r="M146" s="1">
        <f aca="true" t="shared" si="52" ref="M146:M154">9.8*E146*LN(L146/K146)</f>
        <v>6146.841309390756</v>
      </c>
      <c r="N146" s="1">
        <f aca="true" t="shared" si="53" ref="N146:N156">IF($H146="Y",$M146,"")</f>
        <v>6146.841309390756</v>
      </c>
      <c r="O146" s="1">
        <f aca="true" t="shared" si="54" ref="O146:O156">IF($H146="N",$M146,"")</f>
      </c>
      <c r="P146" s="2">
        <f aca="true" t="shared" si="55" ref="P146:P154">IF($A146=$A$7,C$7,IF($A146=$A$8,C$8,IF($A146=$A$9,C$9,IF($A146=$A$10,C$10,"error"))))</f>
        <v>0.9</v>
      </c>
      <c r="Q146" s="2">
        <f>IF($M146&lt;$Q$7,"error",IF($M146&lt;$Q$8,$R$7*$T$7+$S$7*($M146-$Q$7)*($T$8-$T$7)/($Q$8-$Q$7),IF($M146&lt;$Q$9,$R$8*$T$8+$S$8*($M146-$Q$8)*($T$9-$T$8)/($Q$9-$Q$8),IF($M146&lt;$Q$10,$R$9*$T$9+$S$9*($M146-$Q$9)*($T$10-$T$9)/($Q$10-$Q$9),IF($M146&lt;$Q$11,$R$10*$T$10+$S$10*($M146-$Q$10)*($T$11-$T$10)/($Q$11-$Q$10),IF($M146&lt;$Q$12,$R$11*$T$11+$S$11*($M146-$Q$11)*($T$12-$T$11)/($Q$12-$Q$11),1))))))</f>
        <v>0.7923420654695378</v>
      </c>
      <c r="R146" s="2">
        <f aca="true" t="shared" si="56" ref="R146:R154">IF(H146="Y",1,0)</f>
        <v>1</v>
      </c>
      <c r="S146" s="2">
        <f aca="true" t="shared" si="57" ref="S146:S154">P146*$M$7+Q146*$N$7+R146*$O$7</f>
        <v>0.8454052392817226</v>
      </c>
      <c r="T146" s="2">
        <f aca="true" t="shared" si="58" ref="T146:T154">(L146*$M$11+K146*$N$11)/1000</f>
        <v>2283</v>
      </c>
      <c r="U146">
        <f aca="true" t="shared" si="59" ref="U146:U156">IF($B146=$D$7,$S146,0)</f>
        <v>0</v>
      </c>
      <c r="V146">
        <f aca="true" t="shared" si="60" ref="V146:V156">IF($B146=$D$7,$T146,0)</f>
        <v>0</v>
      </c>
      <c r="W146">
        <f aca="true" t="shared" si="61" ref="W146:W156">IF($B146=$D$8,$S146,0)</f>
        <v>0.8454052392817226</v>
      </c>
      <c r="X146">
        <f aca="true" t="shared" si="62" ref="X146:X156">IF($B146=$D$8,$T146,0)</f>
        <v>2283</v>
      </c>
      <c r="Y146">
        <f aca="true" t="shared" si="63" ref="Y146:Y156">IF($B146=$D$9,$S146,0)</f>
        <v>0</v>
      </c>
      <c r="Z146">
        <f aca="true" t="shared" si="64" ref="Z146:Z156">IF($B146=$D$9,$T146,0)</f>
        <v>0</v>
      </c>
      <c r="AA146">
        <f aca="true" t="shared" si="65" ref="AA146:AA156">IF($B146=$D$10,$S146,0)</f>
        <v>0</v>
      </c>
      <c r="AB146">
        <f aca="true" t="shared" si="66" ref="AB146:AB156">IF($B146=$D$10,$T146,0)</f>
        <v>0</v>
      </c>
      <c r="AF146" t="s">
        <v>53</v>
      </c>
    </row>
    <row r="147" spans="1:32" ht="12.75">
      <c r="A147" t="s">
        <v>14</v>
      </c>
      <c r="B147" t="s">
        <v>15</v>
      </c>
      <c r="C147">
        <v>1200</v>
      </c>
      <c r="D147">
        <f t="shared" si="48"/>
        <v>300</v>
      </c>
      <c r="E147">
        <f t="shared" si="49"/>
        <v>300</v>
      </c>
      <c r="F147">
        <f t="shared" si="49"/>
        <v>0</v>
      </c>
      <c r="G147">
        <f t="shared" si="49"/>
        <v>0.12</v>
      </c>
      <c r="H147" t="str">
        <f t="shared" si="49"/>
        <v>Y</v>
      </c>
      <c r="I147">
        <f t="shared" si="50"/>
        <v>1200</v>
      </c>
      <c r="J147" s="1">
        <f t="shared" si="51"/>
        <v>444</v>
      </c>
      <c r="K147" s="1">
        <f t="shared" si="46"/>
        <v>744</v>
      </c>
      <c r="L147" s="1">
        <f t="shared" si="47"/>
        <v>1944</v>
      </c>
      <c r="M147" s="1">
        <f t="shared" si="52"/>
        <v>2823.75813355064</v>
      </c>
      <c r="N147" s="1">
        <f t="shared" si="53"/>
        <v>2823.75813355064</v>
      </c>
      <c r="O147" s="1">
        <f t="shared" si="54"/>
      </c>
      <c r="P147" s="2">
        <f t="shared" si="55"/>
        <v>0.3</v>
      </c>
      <c r="Q147" s="2">
        <f>IF($M147&lt;$Q$7,"error",IF($M147&lt;$Q$8,$R$7*$T$7+$S$7*($M147-$Q$7)*($T$8-$T$7)/($Q$8-$Q$7),IF($M147&lt;$Q$9,$R$8*$T$8+$S$8*($M147-$Q$8)*($T$9-$T$8)/($Q$9-$Q$8),IF($M147&lt;$Q$10,$R$9*$T$9+$S$9*($M147-$Q$9)*($T$10-$T$9)/($Q$10-$Q$9),IF($M147&lt;$Q$11,$R$10*$T$10+$S$10*($M147-$Q$10)*($T$11-$T$10)/($Q$11-$Q$10),IF($M147&lt;$Q$12,$R$11*$T$11+$S$11*($M147-$Q$11)*($T$12-$T$11)/($Q$12-$Q$11),1))))))</f>
        <v>0.4596815566245228</v>
      </c>
      <c r="R147" s="2">
        <f t="shared" si="56"/>
        <v>1</v>
      </c>
      <c r="S147" s="2">
        <f t="shared" si="57"/>
        <v>0.4658089339747137</v>
      </c>
      <c r="T147" s="2">
        <f t="shared" si="58"/>
        <v>150.48</v>
      </c>
      <c r="U147">
        <f t="shared" si="59"/>
        <v>0.4658089339747137</v>
      </c>
      <c r="V147">
        <f t="shared" si="60"/>
        <v>150.48</v>
      </c>
      <c r="W147">
        <f t="shared" si="61"/>
        <v>0</v>
      </c>
      <c r="X147">
        <f t="shared" si="62"/>
        <v>0</v>
      </c>
      <c r="Y147">
        <f t="shared" si="63"/>
        <v>0</v>
      </c>
      <c r="Z147">
        <f t="shared" si="64"/>
        <v>0</v>
      </c>
      <c r="AA147">
        <f t="shared" si="65"/>
        <v>0</v>
      </c>
      <c r="AB147">
        <f t="shared" si="66"/>
        <v>0</v>
      </c>
      <c r="AF147" t="s">
        <v>60</v>
      </c>
    </row>
    <row r="148" spans="1:32" ht="12.75" customHeight="1">
      <c r="A148" t="s">
        <v>14</v>
      </c>
      <c r="B148" t="s">
        <v>15</v>
      </c>
      <c r="C148">
        <v>750</v>
      </c>
      <c r="D148">
        <f t="shared" si="48"/>
        <v>300</v>
      </c>
      <c r="E148">
        <f t="shared" si="49"/>
        <v>300</v>
      </c>
      <c r="F148">
        <f t="shared" si="49"/>
        <v>0</v>
      </c>
      <c r="G148">
        <f t="shared" si="49"/>
        <v>0.12</v>
      </c>
      <c r="H148" t="str">
        <f t="shared" si="49"/>
        <v>Y</v>
      </c>
      <c r="I148">
        <f t="shared" si="50"/>
        <v>750</v>
      </c>
      <c r="J148" s="1">
        <f t="shared" si="51"/>
        <v>390</v>
      </c>
      <c r="K148" s="1">
        <f t="shared" si="46"/>
        <v>690</v>
      </c>
      <c r="L148" s="1">
        <f t="shared" si="47"/>
        <v>1440</v>
      </c>
      <c r="M148" s="1">
        <f t="shared" si="52"/>
        <v>2162.977977237499</v>
      </c>
      <c r="N148" s="1">
        <f t="shared" si="53"/>
        <v>2162.977977237499</v>
      </c>
      <c r="O148" s="1">
        <f t="shared" si="54"/>
      </c>
      <c r="P148" s="2">
        <f t="shared" si="55"/>
        <v>0.3</v>
      </c>
      <c r="Q148" s="2">
        <f>IF($M148&lt;$Q$7,"error",IF($M148&lt;$Q$8,$R$7*$T$7+$S$7*($M148-$Q$7)*($T$8-$T$7)/($Q$8-$Q$7),IF($M148&lt;$Q$9,$R$8*$T$8+$S$8*($M148-$Q$8)*($T$9-$T$8)/($Q$9-$Q$8),IF($M148&lt;$Q$10,$R$9*$T$9+$S$9*($M148-$Q$9)*($T$10-$T$9)/($Q$10-$Q$9),IF($M148&lt;$Q$11,$R$10*$T$10+$S$10*($M148-$Q$10)*($T$11-$T$10)/($Q$11-$Q$10),IF($M148&lt;$Q$12,$R$11*$T$11+$S$11*($M148-$Q$11)*($T$12-$T$11)/($Q$12-$Q$11),1))))))</f>
        <v>0.3521126939688952</v>
      </c>
      <c r="R148" s="2">
        <f t="shared" si="56"/>
        <v>1</v>
      </c>
      <c r="S148" s="2">
        <f t="shared" si="57"/>
        <v>0.4012676163813371</v>
      </c>
      <c r="T148" s="2">
        <f t="shared" si="58"/>
        <v>132.3</v>
      </c>
      <c r="U148">
        <f t="shared" si="59"/>
        <v>0.4012676163813371</v>
      </c>
      <c r="V148">
        <f t="shared" si="60"/>
        <v>132.3</v>
      </c>
      <c r="W148">
        <f t="shared" si="61"/>
        <v>0</v>
      </c>
      <c r="X148">
        <f t="shared" si="62"/>
        <v>0</v>
      </c>
      <c r="Y148">
        <f t="shared" si="63"/>
        <v>0</v>
      </c>
      <c r="Z148">
        <f t="shared" si="64"/>
        <v>0</v>
      </c>
      <c r="AA148">
        <f t="shared" si="65"/>
        <v>0</v>
      </c>
      <c r="AB148">
        <f t="shared" si="66"/>
        <v>0</v>
      </c>
      <c r="AF148" t="s">
        <v>59</v>
      </c>
    </row>
    <row r="149" spans="1:32" ht="12.75">
      <c r="A149" t="s">
        <v>14</v>
      </c>
      <c r="B149" t="s">
        <v>15</v>
      </c>
      <c r="C149">
        <v>575</v>
      </c>
      <c r="D149">
        <f t="shared" si="48"/>
        <v>300</v>
      </c>
      <c r="E149">
        <f t="shared" si="49"/>
        <v>300</v>
      </c>
      <c r="F149">
        <f t="shared" si="49"/>
        <v>0</v>
      </c>
      <c r="G149">
        <f t="shared" si="49"/>
        <v>0.12</v>
      </c>
      <c r="H149" t="str">
        <f t="shared" si="49"/>
        <v>Y</v>
      </c>
      <c r="I149">
        <f t="shared" si="50"/>
        <v>575</v>
      </c>
      <c r="J149" s="1">
        <f t="shared" si="51"/>
        <v>369</v>
      </c>
      <c r="K149" s="1">
        <f t="shared" si="46"/>
        <v>669</v>
      </c>
      <c r="L149" s="1">
        <f t="shared" si="47"/>
        <v>1244</v>
      </c>
      <c r="M149" s="1">
        <f t="shared" si="52"/>
        <v>1823.691446722435</v>
      </c>
      <c r="N149" s="1">
        <f t="shared" si="53"/>
        <v>1823.691446722435</v>
      </c>
      <c r="O149" s="1">
        <f t="shared" si="54"/>
      </c>
      <c r="P149" s="2">
        <f t="shared" si="55"/>
        <v>0.3</v>
      </c>
      <c r="Q149" s="2">
        <f>IF($M149&lt;$Q$7,"error",IF($M149&lt;$Q$8,$R$7*$T$7+$S$7*($M149-$Q$7)*($T$8-$T$7)/($Q$8-$Q$7),IF($M149&lt;$Q$9,$R$8*$T$8+$S$8*($M149-$Q$8)*($T$9-$T$8)/($Q$9-$Q$8),IF($M149&lt;$Q$10,$R$9*$T$9+$S$9*($M149-$Q$9)*($T$10-$T$9)/($Q$10-$Q$9),IF($M149&lt;$Q$11,$R$10*$T$10+$S$10*($M149-$Q$10)*($T$11-$T$10)/($Q$11-$Q$10),IF($M149&lt;$Q$12,$R$11*$T$11+$S$11*($M149-$Q$11)*($T$12-$T$11)/($Q$12-$Q$11),1))))))</f>
        <v>0.296880002954815</v>
      </c>
      <c r="R149" s="2">
        <f t="shared" si="56"/>
        <v>1</v>
      </c>
      <c r="S149" s="2">
        <f t="shared" si="57"/>
        <v>0.36812800177288896</v>
      </c>
      <c r="T149" s="2">
        <f t="shared" si="58"/>
        <v>125.23</v>
      </c>
      <c r="U149">
        <f t="shared" si="59"/>
        <v>0.36812800177288896</v>
      </c>
      <c r="V149">
        <f t="shared" si="60"/>
        <v>125.23</v>
      </c>
      <c r="W149">
        <f t="shared" si="61"/>
        <v>0</v>
      </c>
      <c r="X149">
        <f t="shared" si="62"/>
        <v>0</v>
      </c>
      <c r="Y149">
        <f t="shared" si="63"/>
        <v>0</v>
      </c>
      <c r="Z149">
        <f t="shared" si="64"/>
        <v>0</v>
      </c>
      <c r="AA149">
        <f t="shared" si="65"/>
        <v>0</v>
      </c>
      <c r="AB149">
        <f t="shared" si="66"/>
        <v>0</v>
      </c>
      <c r="AF149" t="s">
        <v>58</v>
      </c>
    </row>
    <row r="150" spans="1:32" ht="12.75">
      <c r="A150" t="s">
        <v>14</v>
      </c>
      <c r="B150" t="s">
        <v>15</v>
      </c>
      <c r="C150">
        <v>390</v>
      </c>
      <c r="D150">
        <f t="shared" si="48"/>
        <v>300</v>
      </c>
      <c r="E150">
        <f t="shared" si="49"/>
        <v>300</v>
      </c>
      <c r="F150">
        <f t="shared" si="49"/>
        <v>0</v>
      </c>
      <c r="G150">
        <f t="shared" si="49"/>
        <v>0.12</v>
      </c>
      <c r="H150" t="str">
        <f t="shared" si="49"/>
        <v>Y</v>
      </c>
      <c r="I150">
        <f t="shared" si="50"/>
        <v>390</v>
      </c>
      <c r="J150" s="1">
        <f t="shared" si="51"/>
        <v>346.8</v>
      </c>
      <c r="K150" s="1">
        <f t="shared" si="46"/>
        <v>646.8</v>
      </c>
      <c r="L150" s="1">
        <f t="shared" si="47"/>
        <v>1036.8</v>
      </c>
      <c r="M150" s="1">
        <f t="shared" si="52"/>
        <v>1387.2601618114718</v>
      </c>
      <c r="N150" s="1">
        <f t="shared" si="53"/>
        <v>1387.2601618114718</v>
      </c>
      <c r="O150" s="1">
        <f t="shared" si="54"/>
      </c>
      <c r="P150" s="2">
        <f t="shared" si="55"/>
        <v>0.3</v>
      </c>
      <c r="Q150" s="2">
        <f>IF($M150&lt;$Q$7,"error",IF($M150&lt;$Q$8,$R$7*$T$7+$S$7*($M150-$Q$7)*($T$8-$T$7)/($Q$8-$Q$7),IF($M150&lt;$Q$9,$R$8*$T$8+$S$8*($M150-$Q$8)*($T$9-$T$8)/($Q$9-$Q$8),IF($M150&lt;$Q$10,$R$9*$T$9+$S$9*($M150-$Q$9)*($T$10-$T$9)/($Q$10-$Q$9),IF($M150&lt;$Q$11,$R$10*$T$10+$S$10*($M150-$Q$10)*($T$11-$T$10)/($Q$11-$Q$10),IF($M150&lt;$Q$12,$R$11*$T$11+$S$11*($M150-$Q$11)*($T$12-$T$11)/($Q$12-$Q$11),1))))))</f>
        <v>0.2258330495972163</v>
      </c>
      <c r="R150" s="2">
        <f t="shared" si="56"/>
        <v>1</v>
      </c>
      <c r="S150" s="2">
        <f t="shared" si="57"/>
        <v>0.3254998297583298</v>
      </c>
      <c r="T150" s="2">
        <f t="shared" si="58"/>
        <v>117.756</v>
      </c>
      <c r="U150">
        <f t="shared" si="59"/>
        <v>0.3254998297583298</v>
      </c>
      <c r="V150">
        <f t="shared" si="60"/>
        <v>117.756</v>
      </c>
      <c r="W150">
        <f t="shared" si="61"/>
        <v>0</v>
      </c>
      <c r="X150">
        <f t="shared" si="62"/>
        <v>0</v>
      </c>
      <c r="Y150">
        <f t="shared" si="63"/>
        <v>0</v>
      </c>
      <c r="Z150">
        <f t="shared" si="64"/>
        <v>0</v>
      </c>
      <c r="AA150">
        <f t="shared" si="65"/>
        <v>0</v>
      </c>
      <c r="AB150">
        <f t="shared" si="66"/>
        <v>0</v>
      </c>
      <c r="AF150" t="s">
        <v>57</v>
      </c>
    </row>
    <row r="151" spans="1:32" ht="12.75">
      <c r="A151" t="s">
        <v>14</v>
      </c>
      <c r="B151" t="s">
        <v>15</v>
      </c>
      <c r="C151">
        <v>1000</v>
      </c>
      <c r="D151">
        <f t="shared" si="48"/>
        <v>300</v>
      </c>
      <c r="E151">
        <f t="shared" si="49"/>
        <v>300</v>
      </c>
      <c r="F151">
        <f t="shared" si="49"/>
        <v>0</v>
      </c>
      <c r="G151">
        <f t="shared" si="49"/>
        <v>0.12</v>
      </c>
      <c r="H151" t="str">
        <f t="shared" si="49"/>
        <v>Y</v>
      </c>
      <c r="I151">
        <f t="shared" si="50"/>
        <v>1000</v>
      </c>
      <c r="J151" s="1">
        <f t="shared" si="51"/>
        <v>420</v>
      </c>
      <c r="K151" s="1">
        <f t="shared" si="46"/>
        <v>720</v>
      </c>
      <c r="L151" s="1">
        <f t="shared" si="47"/>
        <v>1720</v>
      </c>
      <c r="M151" s="1">
        <f t="shared" si="52"/>
        <v>2560.2353719243492</v>
      </c>
      <c r="N151" s="1">
        <f t="shared" si="53"/>
        <v>2560.2353719243492</v>
      </c>
      <c r="O151" s="1">
        <f t="shared" si="54"/>
      </c>
      <c r="P151" s="2">
        <f t="shared" si="55"/>
        <v>0.3</v>
      </c>
      <c r="Q151" s="2">
        <f>IF($M151&lt;$Q$7,"error",IF($M151&lt;$Q$8,$R$7*$T$7+$S$7*($M151-$Q$7)*($T$8-$T$7)/($Q$8-$Q$7),IF($M151&lt;$Q$9,$R$8*$T$8+$S$8*($M151-$Q$8)*($T$9-$T$8)/($Q$9-$Q$8),IF($M151&lt;$Q$10,$R$9*$T$9+$S$9*($M151-$Q$9)*($T$10-$T$9)/($Q$10-$Q$9),IF($M151&lt;$Q$11,$R$10*$T$10+$S$10*($M151-$Q$10)*($T$11-$T$10)/($Q$11-$Q$10),IF($M151&lt;$Q$12,$R$11*$T$11+$S$11*($M151-$Q$11)*($T$12-$T$11)/($Q$12-$Q$11),1))))))</f>
        <v>0.4167825024062894</v>
      </c>
      <c r="R151" s="2">
        <f t="shared" si="56"/>
        <v>1</v>
      </c>
      <c r="S151" s="2">
        <f t="shared" si="57"/>
        <v>0.44006950144377355</v>
      </c>
      <c r="T151" s="2">
        <f t="shared" si="58"/>
        <v>142.4</v>
      </c>
      <c r="U151">
        <f t="shared" si="59"/>
        <v>0.44006950144377355</v>
      </c>
      <c r="V151">
        <f t="shared" si="60"/>
        <v>142.4</v>
      </c>
      <c r="W151">
        <f t="shared" si="61"/>
        <v>0</v>
      </c>
      <c r="X151">
        <f t="shared" si="62"/>
        <v>0</v>
      </c>
      <c r="Y151">
        <f t="shared" si="63"/>
        <v>0</v>
      </c>
      <c r="Z151">
        <f t="shared" si="64"/>
        <v>0</v>
      </c>
      <c r="AA151">
        <f t="shared" si="65"/>
        <v>0</v>
      </c>
      <c r="AB151">
        <f t="shared" si="66"/>
        <v>0</v>
      </c>
      <c r="AF151" t="s">
        <v>61</v>
      </c>
    </row>
    <row r="152" spans="1:32" ht="12.75">
      <c r="A152" t="s">
        <v>14</v>
      </c>
      <c r="B152" t="s">
        <v>15</v>
      </c>
      <c r="C152">
        <v>10000</v>
      </c>
      <c r="D152">
        <f t="shared" si="48"/>
        <v>300</v>
      </c>
      <c r="E152">
        <f aca="true" t="shared" si="67" ref="E152:H156">IF($B152=$D$7,E$7,IF($B152=$D$8,E$8,IF($B152=$D$9,E$9,IF($B152=$D$10,E$10,"error"))))</f>
        <v>300</v>
      </c>
      <c r="F152">
        <f t="shared" si="67"/>
        <v>0</v>
      </c>
      <c r="G152">
        <v>0.12</v>
      </c>
      <c r="H152" t="str">
        <f t="shared" si="67"/>
        <v>Y</v>
      </c>
      <c r="I152">
        <f t="shared" si="50"/>
        <v>10000</v>
      </c>
      <c r="J152" s="1">
        <f t="shared" si="51"/>
        <v>1500</v>
      </c>
      <c r="K152" s="1">
        <f t="shared" si="46"/>
        <v>1800</v>
      </c>
      <c r="L152" s="1">
        <f t="shared" si="47"/>
        <v>11800</v>
      </c>
      <c r="M152" s="1">
        <f t="shared" si="52"/>
        <v>5528.11982771433</v>
      </c>
      <c r="N152" s="1">
        <f t="shared" si="53"/>
        <v>5528.11982771433</v>
      </c>
      <c r="O152" s="1">
        <f t="shared" si="54"/>
      </c>
      <c r="P152" s="2">
        <f t="shared" si="55"/>
        <v>0.3</v>
      </c>
      <c r="Q152" s="2">
        <f>IF($M152&lt;$Q$7,"error",IF($M152&lt;$Q$8,$R$7*$T$7+$S$7*($M152-$Q$7)*($T$8-$T$7)/($Q$8-$Q$7),IF($M152&lt;$Q$9,$R$8*$T$8+$S$8*($M152-$Q$8)*($T$9-$T$8)/($Q$9-$Q$8),IF($M152&lt;$Q$10,$R$9*$T$9+$S$9*($M152-$Q$9)*($T$10-$T$9)/($Q$10-$Q$9),IF($M152&lt;$Q$11,$R$10*$T$10+$S$10*($M152-$Q$10)*($T$11-$T$10)/($Q$11-$Q$10),IF($M152&lt;$Q$12,$R$11*$T$11+$S$11*($M152-$Q$11)*($T$12-$T$11)/($Q$12-$Q$11),1))))))</f>
        <v>0.7614059913857165</v>
      </c>
      <c r="R152" s="2">
        <f t="shared" si="56"/>
        <v>1</v>
      </c>
      <c r="S152" s="2">
        <f t="shared" si="57"/>
        <v>0.6468435948314298</v>
      </c>
      <c r="T152" s="2">
        <f t="shared" si="58"/>
        <v>506</v>
      </c>
      <c r="U152">
        <f t="shared" si="59"/>
        <v>0.6468435948314298</v>
      </c>
      <c r="V152">
        <f t="shared" si="60"/>
        <v>506</v>
      </c>
      <c r="W152">
        <f t="shared" si="61"/>
        <v>0</v>
      </c>
      <c r="X152">
        <f t="shared" si="62"/>
        <v>0</v>
      </c>
      <c r="Y152">
        <f t="shared" si="63"/>
        <v>0</v>
      </c>
      <c r="Z152">
        <f t="shared" si="64"/>
        <v>0</v>
      </c>
      <c r="AA152">
        <f t="shared" si="65"/>
        <v>0</v>
      </c>
      <c r="AB152">
        <f t="shared" si="66"/>
        <v>0</v>
      </c>
      <c r="AF152" t="s">
        <v>54</v>
      </c>
    </row>
    <row r="153" spans="1:32" ht="12.75">
      <c r="A153" t="s">
        <v>14</v>
      </c>
      <c r="B153" t="s">
        <v>15</v>
      </c>
      <c r="C153">
        <v>3135</v>
      </c>
      <c r="D153">
        <f t="shared" si="48"/>
        <v>300</v>
      </c>
      <c r="E153">
        <f t="shared" si="67"/>
        <v>300</v>
      </c>
      <c r="F153">
        <f t="shared" si="67"/>
        <v>0</v>
      </c>
      <c r="G153">
        <f t="shared" si="67"/>
        <v>0.12</v>
      </c>
      <c r="H153" t="str">
        <f t="shared" si="67"/>
        <v>Y</v>
      </c>
      <c r="I153">
        <f t="shared" si="50"/>
        <v>3135</v>
      </c>
      <c r="J153" s="1">
        <f t="shared" si="51"/>
        <v>676.2</v>
      </c>
      <c r="K153" s="1">
        <f t="shared" si="46"/>
        <v>976.2</v>
      </c>
      <c r="L153" s="1">
        <f t="shared" si="47"/>
        <v>4111.2</v>
      </c>
      <c r="M153" s="1">
        <f t="shared" si="52"/>
        <v>4227.14009154142</v>
      </c>
      <c r="N153" s="1">
        <f t="shared" si="53"/>
        <v>4227.14009154142</v>
      </c>
      <c r="O153" s="1">
        <f t="shared" si="54"/>
      </c>
      <c r="P153" s="2">
        <f t="shared" si="55"/>
        <v>0.3</v>
      </c>
      <c r="Q153" s="2">
        <f>IF($M153&lt;$Q$7,"error",IF($M153&lt;$Q$8,$R$7*$T$7+$S$7*($M153-$Q$7)*($T$8-$T$7)/($Q$8-$Q$7),IF($M153&lt;$Q$9,$R$8*$T$8+$S$8*($M153-$Q$8)*($T$9-$T$8)/($Q$9-$Q$8),IF($M153&lt;$Q$10,$R$9*$T$9+$S$9*($M153-$Q$9)*($T$10-$T$9)/($Q$10-$Q$9),IF($M153&lt;$Q$11,$R$10*$T$10+$S$10*($M153-$Q$10)*($T$11-$T$10)/($Q$11-$Q$10),IF($M153&lt;$Q$12,$R$11*$T$11+$S$11*($M153-$Q$11)*($T$12-$T$11)/($Q$12-$Q$11),1))))))</f>
        <v>0.6881390846695334</v>
      </c>
      <c r="R153" s="2">
        <f t="shared" si="56"/>
        <v>1</v>
      </c>
      <c r="S153" s="2">
        <f t="shared" si="57"/>
        <v>0.60288345080172</v>
      </c>
      <c r="T153" s="2">
        <f t="shared" si="58"/>
        <v>228.654</v>
      </c>
      <c r="U153">
        <f t="shared" si="59"/>
        <v>0.60288345080172</v>
      </c>
      <c r="V153">
        <f t="shared" si="60"/>
        <v>228.654</v>
      </c>
      <c r="W153">
        <f t="shared" si="61"/>
        <v>0</v>
      </c>
      <c r="X153">
        <f t="shared" si="62"/>
        <v>0</v>
      </c>
      <c r="Y153">
        <f t="shared" si="63"/>
        <v>0</v>
      </c>
      <c r="Z153">
        <f t="shared" si="64"/>
        <v>0</v>
      </c>
      <c r="AA153">
        <f t="shared" si="65"/>
        <v>0</v>
      </c>
      <c r="AB153">
        <f t="shared" si="66"/>
        <v>0</v>
      </c>
      <c r="AF153" t="s">
        <v>62</v>
      </c>
    </row>
    <row r="154" spans="1:32" ht="12.75">
      <c r="A154" t="s">
        <v>14</v>
      </c>
      <c r="B154" t="s">
        <v>23</v>
      </c>
      <c r="C154">
        <v>400</v>
      </c>
      <c r="D154">
        <f t="shared" si="48"/>
        <v>300</v>
      </c>
      <c r="E154">
        <f t="shared" si="67"/>
        <v>3000</v>
      </c>
      <c r="F154">
        <f t="shared" si="67"/>
        <v>25</v>
      </c>
      <c r="G154">
        <f t="shared" si="67"/>
        <v>0.3</v>
      </c>
      <c r="H154" t="str">
        <f t="shared" si="67"/>
        <v>N</v>
      </c>
      <c r="I154">
        <f t="shared" si="50"/>
        <v>400</v>
      </c>
      <c r="J154" s="1">
        <f t="shared" si="51"/>
        <v>445</v>
      </c>
      <c r="K154" s="1">
        <f t="shared" si="46"/>
        <v>745</v>
      </c>
      <c r="L154" s="1">
        <f t="shared" si="47"/>
        <v>1145</v>
      </c>
      <c r="M154" s="1">
        <f t="shared" si="52"/>
        <v>12635.405509698146</v>
      </c>
      <c r="N154" s="1">
        <f t="shared" si="53"/>
      </c>
      <c r="O154" s="1">
        <f t="shared" si="54"/>
        <v>12635.405509698146</v>
      </c>
      <c r="P154" s="2">
        <f t="shared" si="55"/>
        <v>0.3</v>
      </c>
      <c r="Q154" s="2">
        <f>IF($M154&lt;$Q$7,"error",IF($M154&lt;$Q$8,$R$7*$T$7+$S$7*($M154-$Q$7)*($T$8-$T$7)/($Q$8-$Q$7),IF($M154&lt;$Q$9,$R$8*$T$8+$S$8*($M154-$Q$8)*($T$9-$T$8)/($Q$9-$Q$8),IF($M154&lt;$Q$10,$R$9*$T$9+$S$9*($M154-$Q$9)*($T$10-$T$9)/($Q$10-$Q$9),IF($M154&lt;$Q$11,$R$10*$T$10+$S$10*($M154-$Q$10)*($T$11-$T$10)/($Q$11-$Q$10),IF($M154&lt;$Q$12,$R$11*$T$11+$S$11*($M154-$Q$11)*($T$12-$T$11)/($Q$12-$Q$11),1))))))</f>
        <v>1</v>
      </c>
      <c r="R154" s="2">
        <f t="shared" si="56"/>
        <v>0</v>
      </c>
      <c r="S154" s="2">
        <f t="shared" si="57"/>
        <v>0.69</v>
      </c>
      <c r="T154" s="2">
        <f t="shared" si="58"/>
        <v>134.65</v>
      </c>
      <c r="U154">
        <f t="shared" si="59"/>
        <v>0</v>
      </c>
      <c r="V154">
        <f t="shared" si="60"/>
        <v>0</v>
      </c>
      <c r="W154">
        <f t="shared" si="61"/>
        <v>0</v>
      </c>
      <c r="X154">
        <f t="shared" si="62"/>
        <v>0</v>
      </c>
      <c r="Y154">
        <f t="shared" si="63"/>
        <v>0.69</v>
      </c>
      <c r="Z154">
        <f t="shared" si="64"/>
        <v>134.65</v>
      </c>
      <c r="AA154">
        <f t="shared" si="65"/>
        <v>0</v>
      </c>
      <c r="AB154">
        <f t="shared" si="66"/>
        <v>0</v>
      </c>
      <c r="AF154" t="s">
        <v>56</v>
      </c>
    </row>
    <row r="155" spans="1:32" ht="12.75">
      <c r="A155" t="s">
        <v>14</v>
      </c>
      <c r="B155" t="s">
        <v>23</v>
      </c>
      <c r="C155">
        <v>280</v>
      </c>
      <c r="D155">
        <f>IF($A155=$A$7,B$7,IF($A155=$A$8,B$8,IF($A155=$A$9,B$9,IF($A155=$A$10,B$10,"error"))))</f>
        <v>300</v>
      </c>
      <c r="E155">
        <f t="shared" si="67"/>
        <v>3000</v>
      </c>
      <c r="F155">
        <f t="shared" si="67"/>
        <v>25</v>
      </c>
      <c r="G155">
        <f t="shared" si="67"/>
        <v>0.3</v>
      </c>
      <c r="H155" t="str">
        <f t="shared" si="67"/>
        <v>N</v>
      </c>
      <c r="I155">
        <f>C155</f>
        <v>280</v>
      </c>
      <c r="J155" s="1">
        <f>D155*$J$6+F155+G155*I155</f>
        <v>409</v>
      </c>
      <c r="K155" s="1">
        <f t="shared" si="46"/>
        <v>709</v>
      </c>
      <c r="L155" s="1">
        <f t="shared" si="47"/>
        <v>989</v>
      </c>
      <c r="M155" s="1">
        <f>9.8*E155*LN(L155/K155)</f>
        <v>9785.460869663191</v>
      </c>
      <c r="N155" s="1">
        <f t="shared" si="53"/>
      </c>
      <c r="O155" s="1">
        <f t="shared" si="54"/>
        <v>9785.460869663191</v>
      </c>
      <c r="P155" s="2">
        <f>IF($A155=$A$7,C$7,IF($A155=$A$8,C$8,IF($A155=$A$9,C$9,IF($A155=$A$10,C$10,"error"))))</f>
        <v>0.3</v>
      </c>
      <c r="Q155" s="2">
        <f>IF($M155&lt;$Q$7,"error",IF($M155&lt;$Q$8,$R$7*$T$7+$S$7*($M155-$Q$7)*($T$8-$T$7)/($Q$8-$Q$7),IF($M155&lt;$Q$9,$R$8*$T$8+$S$8*($M155-$Q$8)*($T$9-$T$8)/($Q$9-$Q$8),IF($M155&lt;$Q$10,$R$9*$T$9+$S$9*($M155-$Q$9)*($T$10-$T$9)/($Q$10-$Q$9),IF($M155&lt;$Q$11,$R$10*$T$10+$S$10*($M155-$Q$10)*($T$11-$T$10)/($Q$11-$Q$10),IF($M155&lt;$Q$12,$R$11*$T$11+$S$11*($M155-$Q$11)*($T$12-$T$11)/($Q$12-$Q$11),1))))))</f>
        <v>0.9401475910719781</v>
      </c>
      <c r="R155" s="2">
        <f>IF(H155="Y",1,0)</f>
        <v>0</v>
      </c>
      <c r="S155" s="2">
        <f>P155*$M$7+Q155*$N$7+R155*$O$7</f>
        <v>0.6540885546431868</v>
      </c>
      <c r="T155" s="2">
        <f>(L155*$M$11+K155*$N$11)/1000</f>
        <v>126.13</v>
      </c>
      <c r="U155">
        <f t="shared" si="59"/>
        <v>0</v>
      </c>
      <c r="V155">
        <f t="shared" si="60"/>
        <v>0</v>
      </c>
      <c r="W155">
        <f t="shared" si="61"/>
        <v>0</v>
      </c>
      <c r="X155">
        <f t="shared" si="62"/>
        <v>0</v>
      </c>
      <c r="Y155">
        <f t="shared" si="63"/>
        <v>0.6540885546431868</v>
      </c>
      <c r="Z155">
        <f t="shared" si="64"/>
        <v>126.13</v>
      </c>
      <c r="AA155">
        <f t="shared" si="65"/>
        <v>0</v>
      </c>
      <c r="AB155">
        <f t="shared" si="66"/>
        <v>0</v>
      </c>
      <c r="AF155" t="s">
        <v>72</v>
      </c>
    </row>
    <row r="156" spans="1:32" ht="12.75">
      <c r="A156" t="s">
        <v>30</v>
      </c>
      <c r="B156" t="s">
        <v>15</v>
      </c>
      <c r="C156">
        <v>17500</v>
      </c>
      <c r="D156">
        <f>IF($A156=$A$7,B$7,IF($A156=$A$8,B$8,IF($A156=$A$9,B$9,IF($A156=$A$10,B$10,"error"))))</f>
        <v>3000</v>
      </c>
      <c r="E156">
        <f t="shared" si="67"/>
        <v>300</v>
      </c>
      <c r="F156">
        <f t="shared" si="67"/>
        <v>0</v>
      </c>
      <c r="G156">
        <f t="shared" si="67"/>
        <v>0.12</v>
      </c>
      <c r="H156" t="str">
        <f t="shared" si="67"/>
        <v>Y</v>
      </c>
      <c r="I156">
        <f>C156</f>
        <v>17500</v>
      </c>
      <c r="J156" s="1">
        <f>D156*$J$6+F156+G156*I156</f>
        <v>5100</v>
      </c>
      <c r="K156" s="1">
        <f t="shared" si="46"/>
        <v>8100</v>
      </c>
      <c r="L156" s="1">
        <f t="shared" si="47"/>
        <v>25600</v>
      </c>
      <c r="M156" s="1">
        <f>9.8*E156*LN(L156/K156)</f>
        <v>3383.1411720329434</v>
      </c>
      <c r="N156" s="1">
        <f t="shared" si="53"/>
        <v>3383.1411720329434</v>
      </c>
      <c r="O156" s="1">
        <f t="shared" si="54"/>
      </c>
      <c r="P156" s="2">
        <f>IF($A156=$A$7,C$7,IF($A156=$A$8,C$8,IF($A156=$A$9,C$9,IF($A156=$A$10,C$10,"error"))))</f>
        <v>0.9</v>
      </c>
      <c r="Q156" s="2">
        <f>IF($M156&lt;$Q$7,"error",IF($M156&lt;$Q$8,$R$7*$T$7+$S$7*($M156-$Q$7)*($T$8-$T$7)/($Q$8-$Q$7),IF($M156&lt;$Q$9,$R$8*$T$8+$S$8*($M156-$Q$8)*($T$9-$T$8)/($Q$9-$Q$8),IF($M156&lt;$Q$10,$R$9*$T$9+$S$9*($M156-$Q$9)*($T$10-$T$9)/($Q$10-$Q$9),IF($M156&lt;$Q$11,$R$10*$T$10+$S$10*($M156-$Q$10)*($T$11-$T$10)/($Q$11-$Q$10),IF($M156&lt;$Q$12,$R$11*$T$11+$S$11*($M156-$Q$11)*($T$12-$T$11)/($Q$12-$Q$11),1))))))</f>
        <v>0.5507439117262931</v>
      </c>
      <c r="R156" s="2">
        <f>IF(H156="Y",1,0)</f>
        <v>1</v>
      </c>
      <c r="S156" s="2">
        <f>P156*$M$7+Q156*$N$7+R156*$O$7</f>
        <v>0.7004463470357759</v>
      </c>
      <c r="T156" s="2">
        <f>(L156*$M$11+K156*$N$11)/1000</f>
        <v>1727</v>
      </c>
      <c r="U156">
        <f t="shared" si="59"/>
        <v>0.7004463470357759</v>
      </c>
      <c r="V156">
        <f t="shared" si="60"/>
        <v>1727</v>
      </c>
      <c r="W156">
        <f t="shared" si="61"/>
        <v>0</v>
      </c>
      <c r="X156">
        <f t="shared" si="62"/>
        <v>0</v>
      </c>
      <c r="Y156">
        <f t="shared" si="63"/>
        <v>0</v>
      </c>
      <c r="Z156">
        <f t="shared" si="64"/>
        <v>0</v>
      </c>
      <c r="AA156">
        <f t="shared" si="65"/>
        <v>0</v>
      </c>
      <c r="AB156">
        <f t="shared" si="66"/>
        <v>0</v>
      </c>
      <c r="AF156" t="s">
        <v>68</v>
      </c>
    </row>
  </sheetData>
  <mergeCells count="1">
    <mergeCell ref="A13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J39" sqref="J39"/>
    </sheetView>
  </sheetViews>
  <sheetFormatPr defaultColWidth="11.00390625" defaultRowHeight="12"/>
  <cols>
    <col min="1" max="16384" width="11.50390625" style="0" customWidth="1"/>
  </cols>
  <sheetData>
    <row r="1" ht="12.75">
      <c r="A1" t="s">
        <v>63</v>
      </c>
    </row>
    <row r="2" ht="12.75">
      <c r="A2" t="s">
        <v>65</v>
      </c>
    </row>
    <row r="3" spans="1:4" ht="12.75">
      <c r="A3">
        <v>0</v>
      </c>
      <c r="B3">
        <v>0</v>
      </c>
      <c r="C3">
        <v>1</v>
      </c>
      <c r="D3">
        <v>0</v>
      </c>
    </row>
    <row r="4" spans="1:4" ht="12.75">
      <c r="A4">
        <v>4300</v>
      </c>
      <c r="B4">
        <v>1</v>
      </c>
      <c r="C4">
        <v>1</v>
      </c>
      <c r="D4">
        <v>0.7</v>
      </c>
    </row>
    <row r="5" spans="1:4" ht="12.75">
      <c r="A5">
        <v>8300</v>
      </c>
      <c r="B5">
        <v>1</v>
      </c>
      <c r="C5">
        <v>1</v>
      </c>
      <c r="D5">
        <v>0.9</v>
      </c>
    </row>
    <row r="6" spans="1:4" ht="12.75">
      <c r="A6">
        <v>12000</v>
      </c>
      <c r="B6">
        <v>1</v>
      </c>
      <c r="C6">
        <v>1</v>
      </c>
      <c r="D6">
        <v>1</v>
      </c>
    </row>
    <row r="7" spans="1:4" ht="12.75">
      <c r="A7">
        <v>0</v>
      </c>
      <c r="B7">
        <v>1</v>
      </c>
      <c r="C7">
        <v>1</v>
      </c>
      <c r="D7">
        <v>0.9</v>
      </c>
    </row>
    <row r="8" spans="1:4" ht="12.75">
      <c r="A8">
        <v>0</v>
      </c>
      <c r="D8">
        <v>1</v>
      </c>
    </row>
    <row r="10" ht="12.75">
      <c r="A10" t="s">
        <v>64</v>
      </c>
    </row>
    <row r="11" spans="1:4" ht="12.75">
      <c r="A11">
        <v>0</v>
      </c>
      <c r="B11">
        <v>0</v>
      </c>
      <c r="C11">
        <v>1</v>
      </c>
      <c r="D11">
        <v>0</v>
      </c>
    </row>
    <row r="12" spans="1:4" ht="12.75">
      <c r="A12">
        <v>1000</v>
      </c>
      <c r="B12">
        <v>1</v>
      </c>
      <c r="C12">
        <v>0.33</v>
      </c>
      <c r="D12">
        <v>0.3</v>
      </c>
    </row>
    <row r="13" spans="1:4" ht="12.75">
      <c r="A13">
        <v>4300</v>
      </c>
      <c r="B13">
        <v>1</v>
      </c>
      <c r="C13">
        <v>1</v>
      </c>
      <c r="D13">
        <v>0.6</v>
      </c>
    </row>
    <row r="14" spans="1:4" ht="12.75">
      <c r="A14">
        <v>5500</v>
      </c>
      <c r="B14">
        <v>1</v>
      </c>
      <c r="C14">
        <v>0.33</v>
      </c>
      <c r="D14">
        <v>0.75</v>
      </c>
    </row>
    <row r="15" spans="1:4" ht="12.75">
      <c r="A15">
        <v>8300</v>
      </c>
      <c r="B15">
        <v>1</v>
      </c>
      <c r="C15">
        <v>1</v>
      </c>
      <c r="D15">
        <v>0.9</v>
      </c>
    </row>
    <row r="16" spans="1:4" ht="12.75">
      <c r="A16">
        <v>9500</v>
      </c>
      <c r="D16">
        <v>1</v>
      </c>
    </row>
    <row r="18" ht="12.75">
      <c r="A18" t="s">
        <v>66</v>
      </c>
    </row>
    <row r="19" spans="1:4" ht="12.75">
      <c r="A19">
        <v>0</v>
      </c>
      <c r="B19">
        <v>0</v>
      </c>
      <c r="C19">
        <v>1</v>
      </c>
      <c r="D19">
        <v>0</v>
      </c>
    </row>
    <row r="20" spans="1:4" ht="12.75">
      <c r="A20">
        <v>1500</v>
      </c>
      <c r="B20">
        <v>1</v>
      </c>
      <c r="C20">
        <v>1</v>
      </c>
      <c r="D20">
        <v>0.001</v>
      </c>
    </row>
    <row r="21" spans="1:4" ht="12.75">
      <c r="A21">
        <v>4300</v>
      </c>
      <c r="B21">
        <v>1</v>
      </c>
      <c r="C21">
        <v>1</v>
      </c>
      <c r="D21">
        <v>0.8</v>
      </c>
    </row>
    <row r="22" spans="1:4" ht="12.75">
      <c r="A22">
        <v>5500</v>
      </c>
      <c r="B22">
        <v>1</v>
      </c>
      <c r="C22">
        <v>0.33</v>
      </c>
      <c r="D22">
        <v>0.85</v>
      </c>
    </row>
    <row r="23" spans="1:4" ht="12.75">
      <c r="A23">
        <v>8300</v>
      </c>
      <c r="B23">
        <v>1</v>
      </c>
      <c r="C23">
        <v>1</v>
      </c>
      <c r="D23">
        <v>0.9</v>
      </c>
    </row>
    <row r="24" spans="1:4" ht="12.75">
      <c r="A24">
        <v>9500</v>
      </c>
      <c r="D24">
        <v>1</v>
      </c>
    </row>
    <row r="26" ht="12.75">
      <c r="A26" t="s">
        <v>67</v>
      </c>
    </row>
    <row r="27" spans="1:4" ht="12.75">
      <c r="A27">
        <v>0</v>
      </c>
      <c r="B27">
        <v>0</v>
      </c>
      <c r="C27">
        <v>1</v>
      </c>
      <c r="D27">
        <v>0</v>
      </c>
    </row>
    <row r="28" spans="1:4" ht="12.75">
      <c r="A28">
        <v>40000</v>
      </c>
      <c r="B28">
        <v>1</v>
      </c>
      <c r="C28">
        <v>1</v>
      </c>
      <c r="D28">
        <v>1</v>
      </c>
    </row>
    <row r="29" spans="1:4" ht="12.75">
      <c r="A29">
        <v>0</v>
      </c>
      <c r="B29">
        <v>1</v>
      </c>
      <c r="C29">
        <v>1</v>
      </c>
      <c r="D29">
        <v>1</v>
      </c>
    </row>
    <row r="30" spans="1:4" ht="12.75">
      <c r="A30">
        <v>0</v>
      </c>
      <c r="B30">
        <v>1</v>
      </c>
      <c r="C30">
        <v>1</v>
      </c>
      <c r="D30">
        <v>1</v>
      </c>
    </row>
    <row r="31" spans="1:4" ht="12.75">
      <c r="A31">
        <v>0</v>
      </c>
      <c r="B31">
        <v>1</v>
      </c>
      <c r="C31">
        <v>1</v>
      </c>
      <c r="D31">
        <v>1</v>
      </c>
    </row>
    <row r="32" spans="1:4" ht="12.75">
      <c r="A32">
        <v>0</v>
      </c>
      <c r="D32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</dc:creator>
  <cp:keywords/>
  <dc:description/>
  <cp:lastModifiedBy>Hugh McManus</cp:lastModifiedBy>
  <dcterms:created xsi:type="dcterms:W3CDTF">2002-07-25T14:37:22Z</dcterms:created>
  <dcterms:modified xsi:type="dcterms:W3CDTF">2002-08-09T20:06:39Z</dcterms:modified>
  <cp:category/>
  <cp:version/>
  <cp:contentType/>
  <cp:contentStatus/>
</cp:coreProperties>
</file>